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\Juan Liviapoma\"/>
    </mc:Choice>
  </mc:AlternateContent>
  <bookViews>
    <workbookView xWindow="0" yWindow="0" windowWidth="20490" windowHeight="7020"/>
  </bookViews>
  <sheets>
    <sheet name="Emergencia_OK" sheetId="1" r:id="rId1"/>
  </sheets>
  <definedNames>
    <definedName name="_xlnm.Print_Area" localSheetId="0">Emergencia_OK!$A$1:$N$100</definedName>
    <definedName name="ATENCIONES_DE_EMERGENCIAS_AÑO_2007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M98" i="1"/>
  <c r="L98" i="1"/>
  <c r="L82" i="1" s="1"/>
  <c r="K98" i="1"/>
  <c r="J98" i="1"/>
  <c r="I98" i="1"/>
  <c r="I94" i="1" s="1"/>
  <c r="H98" i="1"/>
  <c r="G98" i="1"/>
  <c r="F98" i="1"/>
  <c r="E98" i="1"/>
  <c r="D98" i="1"/>
  <c r="D82" i="1" s="1"/>
  <c r="C98" i="1"/>
  <c r="B98" i="1" s="1"/>
  <c r="N97" i="1"/>
  <c r="M97" i="1"/>
  <c r="M81" i="1" s="1"/>
  <c r="L97" i="1"/>
  <c r="K97" i="1"/>
  <c r="J97" i="1"/>
  <c r="J94" i="1" s="1"/>
  <c r="I97" i="1"/>
  <c r="H97" i="1"/>
  <c r="G97" i="1"/>
  <c r="F97" i="1"/>
  <c r="E97" i="1"/>
  <c r="E81" i="1" s="1"/>
  <c r="D97" i="1"/>
  <c r="D94" i="1" s="1"/>
  <c r="C97" i="1"/>
  <c r="B97" i="1" s="1"/>
  <c r="N96" i="1"/>
  <c r="N80" i="1" s="1"/>
  <c r="N78" i="1" s="1"/>
  <c r="M96" i="1"/>
  <c r="L96" i="1"/>
  <c r="K96" i="1"/>
  <c r="K94" i="1" s="1"/>
  <c r="J96" i="1"/>
  <c r="I96" i="1"/>
  <c r="H96" i="1"/>
  <c r="G96" i="1"/>
  <c r="F96" i="1"/>
  <c r="F80" i="1" s="1"/>
  <c r="E96" i="1"/>
  <c r="E94" i="1" s="1"/>
  <c r="D96" i="1"/>
  <c r="C96" i="1"/>
  <c r="N95" i="1"/>
  <c r="M95" i="1"/>
  <c r="L95" i="1"/>
  <c r="L94" i="1" s="1"/>
  <c r="K95" i="1"/>
  <c r="J95" i="1"/>
  <c r="I95" i="1"/>
  <c r="H95" i="1"/>
  <c r="G95" i="1"/>
  <c r="G79" i="1" s="1"/>
  <c r="F95" i="1"/>
  <c r="F94" i="1" s="1"/>
  <c r="E95" i="1"/>
  <c r="D95" i="1"/>
  <c r="C95" i="1"/>
  <c r="C79" i="1" s="1"/>
  <c r="M94" i="1"/>
  <c r="H94" i="1"/>
  <c r="G94" i="1"/>
  <c r="N90" i="1"/>
  <c r="N86" i="1" s="1"/>
  <c r="M90" i="1"/>
  <c r="L90" i="1"/>
  <c r="K90" i="1"/>
  <c r="J90" i="1"/>
  <c r="I90" i="1"/>
  <c r="I82" i="1" s="1"/>
  <c r="H90" i="1"/>
  <c r="B90" i="1" s="1"/>
  <c r="G90" i="1"/>
  <c r="F90" i="1"/>
  <c r="E90" i="1"/>
  <c r="E82" i="1" s="1"/>
  <c r="D90" i="1"/>
  <c r="C90" i="1"/>
  <c r="N89" i="1"/>
  <c r="M89" i="1"/>
  <c r="L89" i="1"/>
  <c r="K89" i="1"/>
  <c r="J89" i="1"/>
  <c r="J81" i="1" s="1"/>
  <c r="I89" i="1"/>
  <c r="I86" i="1" s="1"/>
  <c r="H89" i="1"/>
  <c r="G89" i="1"/>
  <c r="F89" i="1"/>
  <c r="F81" i="1" s="1"/>
  <c r="E89" i="1"/>
  <c r="D89" i="1"/>
  <c r="C89" i="1"/>
  <c r="B89" i="1" s="1"/>
  <c r="N88" i="1"/>
  <c r="M88" i="1"/>
  <c r="L88" i="1"/>
  <c r="K88" i="1"/>
  <c r="K80" i="1" s="1"/>
  <c r="J88" i="1"/>
  <c r="J86" i="1" s="1"/>
  <c r="I88" i="1"/>
  <c r="H88" i="1"/>
  <c r="G88" i="1"/>
  <c r="G86" i="1" s="1"/>
  <c r="F88" i="1"/>
  <c r="E88" i="1"/>
  <c r="D88" i="1"/>
  <c r="B88" i="1" s="1"/>
  <c r="C88" i="1"/>
  <c r="N87" i="1"/>
  <c r="M87" i="1"/>
  <c r="L87" i="1"/>
  <c r="L79" i="1" s="1"/>
  <c r="K87" i="1"/>
  <c r="K86" i="1" s="1"/>
  <c r="J87" i="1"/>
  <c r="I87" i="1"/>
  <c r="H87" i="1"/>
  <c r="H86" i="1" s="1"/>
  <c r="G87" i="1"/>
  <c r="F87" i="1"/>
  <c r="E87" i="1"/>
  <c r="E86" i="1" s="1"/>
  <c r="D87" i="1"/>
  <c r="C87" i="1"/>
  <c r="B87" i="1" s="1"/>
  <c r="M86" i="1"/>
  <c r="L86" i="1"/>
  <c r="F86" i="1"/>
  <c r="N82" i="1"/>
  <c r="M82" i="1"/>
  <c r="K82" i="1"/>
  <c r="J82" i="1"/>
  <c r="G82" i="1"/>
  <c r="F82" i="1"/>
  <c r="N81" i="1"/>
  <c r="L81" i="1"/>
  <c r="K81" i="1"/>
  <c r="H81" i="1"/>
  <c r="G81" i="1"/>
  <c r="C81" i="1"/>
  <c r="M80" i="1"/>
  <c r="L80" i="1"/>
  <c r="I80" i="1"/>
  <c r="H80" i="1"/>
  <c r="D80" i="1"/>
  <c r="C80" i="1"/>
  <c r="N79" i="1"/>
  <c r="M79" i="1"/>
  <c r="M78" i="1" s="1"/>
  <c r="J79" i="1"/>
  <c r="I79" i="1"/>
  <c r="E79" i="1"/>
  <c r="D79" i="1"/>
  <c r="B68" i="1"/>
  <c r="B67" i="1"/>
  <c r="B66" i="1"/>
  <c r="B65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 s="1"/>
  <c r="B63" i="1"/>
  <c r="B62" i="1"/>
  <c r="B61" i="1"/>
  <c r="B60" i="1"/>
  <c r="N59" i="1"/>
  <c r="M59" i="1"/>
  <c r="L59" i="1"/>
  <c r="L48" i="1" s="1"/>
  <c r="K59" i="1"/>
  <c r="J59" i="1"/>
  <c r="I59" i="1"/>
  <c r="H59" i="1"/>
  <c r="G59" i="1"/>
  <c r="F59" i="1"/>
  <c r="E59" i="1"/>
  <c r="D59" i="1"/>
  <c r="D48" i="1" s="1"/>
  <c r="C59" i="1"/>
  <c r="B59" i="1" s="1"/>
  <c r="B58" i="1"/>
  <c r="B57" i="1"/>
  <c r="B56" i="1"/>
  <c r="B55" i="1"/>
  <c r="N54" i="1"/>
  <c r="M54" i="1"/>
  <c r="L54" i="1"/>
  <c r="K54" i="1"/>
  <c r="J54" i="1"/>
  <c r="I54" i="1"/>
  <c r="I48" i="1" s="1"/>
  <c r="I5" i="1" s="1"/>
  <c r="H54" i="1"/>
  <c r="H48" i="1" s="1"/>
  <c r="G54" i="1"/>
  <c r="F54" i="1"/>
  <c r="E54" i="1"/>
  <c r="B54" i="1" s="1"/>
  <c r="D54" i="1"/>
  <c r="C54" i="1"/>
  <c r="B53" i="1"/>
  <c r="B52" i="1"/>
  <c r="B51" i="1"/>
  <c r="B50" i="1"/>
  <c r="N49" i="1"/>
  <c r="M49" i="1"/>
  <c r="M48" i="1" s="1"/>
  <c r="L49" i="1"/>
  <c r="K49" i="1"/>
  <c r="J49" i="1"/>
  <c r="J48" i="1" s="1"/>
  <c r="I49" i="1"/>
  <c r="H49" i="1"/>
  <c r="G49" i="1"/>
  <c r="G48" i="1" s="1"/>
  <c r="F49" i="1"/>
  <c r="F48" i="1" s="1"/>
  <c r="F5" i="1" s="1"/>
  <c r="E49" i="1"/>
  <c r="D49" i="1"/>
  <c r="C49" i="1"/>
  <c r="N48" i="1"/>
  <c r="K48" i="1"/>
  <c r="B47" i="1"/>
  <c r="B46" i="1"/>
  <c r="B45" i="1"/>
  <c r="B44" i="1"/>
  <c r="N43" i="1"/>
  <c r="M43" i="1"/>
  <c r="M42" i="1" s="1"/>
  <c r="L43" i="1"/>
  <c r="K43" i="1"/>
  <c r="J43" i="1"/>
  <c r="I43" i="1"/>
  <c r="H43" i="1"/>
  <c r="G43" i="1"/>
  <c r="G42" i="1" s="1"/>
  <c r="F43" i="1"/>
  <c r="E43" i="1"/>
  <c r="D43" i="1"/>
  <c r="D42" i="1" s="1"/>
  <c r="B42" i="1" s="1"/>
  <c r="C43" i="1"/>
  <c r="B43" i="1" s="1"/>
  <c r="N42" i="1"/>
  <c r="L42" i="1"/>
  <c r="K42" i="1"/>
  <c r="J42" i="1"/>
  <c r="I42" i="1"/>
  <c r="H42" i="1"/>
  <c r="F42" i="1"/>
  <c r="E42" i="1"/>
  <c r="C42" i="1"/>
  <c r="B41" i="1"/>
  <c r="N40" i="1"/>
  <c r="M40" i="1"/>
  <c r="L40" i="1"/>
  <c r="K40" i="1"/>
  <c r="K29" i="1" s="1"/>
  <c r="K28" i="1" s="1"/>
  <c r="J40" i="1"/>
  <c r="J29" i="1" s="1"/>
  <c r="I40" i="1"/>
  <c r="H40" i="1"/>
  <c r="G40" i="1"/>
  <c r="G29" i="1" s="1"/>
  <c r="F40" i="1"/>
  <c r="E40" i="1"/>
  <c r="D40" i="1"/>
  <c r="B40" i="1" s="1"/>
  <c r="C40" i="1"/>
  <c r="B39" i="1"/>
  <c r="B38" i="1"/>
  <c r="B37" i="1"/>
  <c r="B36" i="1"/>
  <c r="N35" i="1"/>
  <c r="M35" i="1"/>
  <c r="L35" i="1"/>
  <c r="L29" i="1" s="1"/>
  <c r="K35" i="1"/>
  <c r="J35" i="1"/>
  <c r="I35" i="1"/>
  <c r="H35" i="1"/>
  <c r="G35" i="1"/>
  <c r="F35" i="1"/>
  <c r="E35" i="1"/>
  <c r="D35" i="1"/>
  <c r="D29" i="1" s="1"/>
  <c r="C35" i="1"/>
  <c r="B35" i="1" s="1"/>
  <c r="B34" i="1"/>
  <c r="B33" i="1"/>
  <c r="B32" i="1"/>
  <c r="B31" i="1"/>
  <c r="N30" i="1"/>
  <c r="N29" i="1" s="1"/>
  <c r="N28" i="1" s="1"/>
  <c r="M30" i="1"/>
  <c r="L30" i="1"/>
  <c r="K30" i="1"/>
  <c r="J30" i="1"/>
  <c r="I30" i="1"/>
  <c r="H30" i="1"/>
  <c r="H29" i="1" s="1"/>
  <c r="H28" i="1" s="1"/>
  <c r="G30" i="1"/>
  <c r="F30" i="1"/>
  <c r="E30" i="1"/>
  <c r="E29" i="1" s="1"/>
  <c r="D30" i="1"/>
  <c r="C30" i="1"/>
  <c r="M29" i="1"/>
  <c r="I29" i="1"/>
  <c r="I28" i="1" s="1"/>
  <c r="F29" i="1"/>
  <c r="B27" i="1"/>
  <c r="B26" i="1"/>
  <c r="B25" i="1"/>
  <c r="B24" i="1"/>
  <c r="N23" i="1"/>
  <c r="M23" i="1"/>
  <c r="L23" i="1"/>
  <c r="L6" i="1" s="1"/>
  <c r="K23" i="1"/>
  <c r="J23" i="1"/>
  <c r="I23" i="1"/>
  <c r="H23" i="1"/>
  <c r="G23" i="1"/>
  <c r="F23" i="1"/>
  <c r="E23" i="1"/>
  <c r="D23" i="1"/>
  <c r="C23" i="1"/>
  <c r="B23" i="1" s="1"/>
  <c r="B22" i="1"/>
  <c r="B21" i="1"/>
  <c r="B20" i="1"/>
  <c r="B19" i="1"/>
  <c r="B18" i="1"/>
  <c r="N17" i="1"/>
  <c r="M17" i="1"/>
  <c r="L17" i="1"/>
  <c r="K17" i="1"/>
  <c r="J17" i="1"/>
  <c r="J6" i="1" s="1"/>
  <c r="I17" i="1"/>
  <c r="I6" i="1" s="1"/>
  <c r="H17" i="1"/>
  <c r="G17" i="1"/>
  <c r="F17" i="1"/>
  <c r="F6" i="1" s="1"/>
  <c r="E17" i="1"/>
  <c r="D17" i="1"/>
  <c r="C17" i="1"/>
  <c r="B17" i="1" s="1"/>
  <c r="B16" i="1"/>
  <c r="B15" i="1"/>
  <c r="B14" i="1"/>
  <c r="B13" i="1"/>
  <c r="N12" i="1"/>
  <c r="N6" i="1" s="1"/>
  <c r="M12" i="1"/>
  <c r="L12" i="1"/>
  <c r="K12" i="1"/>
  <c r="K6" i="1" s="1"/>
  <c r="J12" i="1"/>
  <c r="I12" i="1"/>
  <c r="H12" i="1"/>
  <c r="G12" i="1"/>
  <c r="F12" i="1"/>
  <c r="E12" i="1"/>
  <c r="D12" i="1"/>
  <c r="C12" i="1"/>
  <c r="B12" i="1"/>
  <c r="B11" i="1"/>
  <c r="B10" i="1"/>
  <c r="B9" i="1"/>
  <c r="B8" i="1"/>
  <c r="N7" i="1"/>
  <c r="M7" i="1"/>
  <c r="M6" i="1" s="1"/>
  <c r="L7" i="1"/>
  <c r="K7" i="1"/>
  <c r="J7" i="1"/>
  <c r="I7" i="1"/>
  <c r="H7" i="1"/>
  <c r="H5" i="1" s="1"/>
  <c r="G7" i="1"/>
  <c r="G6" i="1" s="1"/>
  <c r="F7" i="1"/>
  <c r="E7" i="1"/>
  <c r="D7" i="1"/>
  <c r="D6" i="1" s="1"/>
  <c r="C7" i="1"/>
  <c r="H6" i="1"/>
  <c r="E6" i="1"/>
  <c r="G28" i="1" l="1"/>
  <c r="C78" i="1"/>
  <c r="L5" i="1"/>
  <c r="L28" i="1"/>
  <c r="I78" i="1"/>
  <c r="E5" i="1"/>
  <c r="E28" i="1"/>
  <c r="J28" i="1"/>
  <c r="J5" i="1"/>
  <c r="M28" i="1"/>
  <c r="D28" i="1"/>
  <c r="L78" i="1"/>
  <c r="F28" i="1"/>
  <c r="C48" i="1"/>
  <c r="K5" i="1"/>
  <c r="F79" i="1"/>
  <c r="F78" i="1" s="1"/>
  <c r="E80" i="1"/>
  <c r="E78" i="1" s="1"/>
  <c r="D81" i="1"/>
  <c r="B81" i="1" s="1"/>
  <c r="C82" i="1"/>
  <c r="E48" i="1"/>
  <c r="C86" i="1"/>
  <c r="B49" i="1"/>
  <c r="B48" i="1" s="1"/>
  <c r="M5" i="1"/>
  <c r="H79" i="1"/>
  <c r="H78" i="1" s="1"/>
  <c r="G80" i="1"/>
  <c r="G78" i="1" s="1"/>
  <c r="D86" i="1"/>
  <c r="N5" i="1"/>
  <c r="B30" i="1"/>
  <c r="C29" i="1"/>
  <c r="C5" i="1" s="1"/>
  <c r="C6" i="1"/>
  <c r="B6" i="1" s="1"/>
  <c r="B7" i="1"/>
  <c r="K79" i="1"/>
  <c r="K78" i="1" s="1"/>
  <c r="J80" i="1"/>
  <c r="J78" i="1" s="1"/>
  <c r="I81" i="1"/>
  <c r="H82" i="1"/>
  <c r="N94" i="1"/>
  <c r="D5" i="1"/>
  <c r="C94" i="1"/>
  <c r="B94" i="1" s="1"/>
  <c r="B95" i="1"/>
  <c r="B96" i="1"/>
  <c r="G5" i="1"/>
  <c r="B80" i="1" l="1"/>
  <c r="B29" i="1"/>
  <c r="C28" i="1"/>
  <c r="B28" i="1" s="1"/>
  <c r="B86" i="1"/>
  <c r="D78" i="1"/>
  <c r="B78" i="1" s="1"/>
  <c r="B79" i="1"/>
  <c r="B5" i="1"/>
  <c r="B82" i="1"/>
</calcChain>
</file>

<file path=xl/sharedStrings.xml><?xml version="1.0" encoding="utf-8"?>
<sst xmlns="http://schemas.openxmlformats.org/spreadsheetml/2006/main" count="143" uniqueCount="48">
  <si>
    <t>ATENCIONES DE EMERGENCIA  
DIRESA CALLAO - 2022</t>
  </si>
  <si>
    <t>ESTABLECIMIENTOS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</si>
  <si>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</si>
  <si>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</si>
  <si>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</si>
  <si>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</si>
  <si>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</si>
  <si>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</si>
  <si>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</si>
  <si>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</si>
  <si>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</si>
  <si>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</si>
  <si>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</si>
  <si>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</si>
  <si>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</si>
  <si>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 DIRESA</t>
  </si>
  <si>
    <t>TOTAL HOSPITALES</t>
  </si>
  <si>
    <t>HOSP.DANIEL A.CARRION</t>
  </si>
  <si>
    <t xml:space="preserve"> - Medicina </t>
  </si>
  <si>
    <t xml:space="preserve"> - Cirugía</t>
  </si>
  <si>
    <t xml:space="preserve"> - Pediatría </t>
  </si>
  <si>
    <t xml:space="preserve"> - Obstetricia y Ginecologia </t>
  </si>
  <si>
    <t>HOSP. APOYO SAN JOSE</t>
  </si>
  <si>
    <t xml:space="preserve"> - Medicina</t>
  </si>
  <si>
    <t xml:space="preserve"> - Pediatría</t>
  </si>
  <si>
    <t xml:space="preserve"> - Obstetricia y Ginecologia</t>
  </si>
  <si>
    <t>HOSP. DE VENTANILLA</t>
  </si>
  <si>
    <t xml:space="preserve"> - Ginecología</t>
  </si>
  <si>
    <t>HOSP. DE REHABILITACION</t>
  </si>
  <si>
    <t>TOTAL DE REDES</t>
  </si>
  <si>
    <t>RED BONILLA</t>
  </si>
  <si>
    <t>C.S. NESTOR GAMBETTA</t>
  </si>
  <si>
    <t>C.S. ACAPULCO</t>
  </si>
  <si>
    <t>C.S. LA PUNTA (I-2)</t>
  </si>
  <si>
    <t>RED BEPECA</t>
  </si>
  <si>
    <t>C.S.M.I. BELLAVISTA-PERU COREA</t>
  </si>
  <si>
    <t>TOTAL RED VENTANILLA</t>
  </si>
  <si>
    <t>C.S. M. I. PACHACUTEC-PERU KOREA</t>
  </si>
  <si>
    <t>C.S. MARQUEZ</t>
  </si>
  <si>
    <t>C.S. VILLA LOS REYES</t>
  </si>
  <si>
    <t>C.S. MI PERU (I-2)</t>
  </si>
  <si>
    <t>Fuente: Base de Emergencia/ESTADISTICA_LQC</t>
  </si>
  <si>
    <t>Mi Peru solo es referencial ya que es nivel I-2 a partir  de Mayo C.S. Mi Peru es I-4.</t>
  </si>
  <si>
    <t>Nota.-Llegó cadaver es referencial, incluido en Medicina.</t>
  </si>
  <si>
    <t>CONSOLIDADO DE ATENCIONES DE EMERGENCIA  
DIRESA CALLAO - 2022</t>
  </si>
  <si>
    <t>DIRESA CALLAO</t>
  </si>
  <si>
    <t>HOSPITALES</t>
  </si>
  <si>
    <t>RED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</si>
</sst>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2"/>
      <name val="Arial Narrow"/>
      <family val="2"/>
    </font>
    <font>
      <b/>
      <sz val="18"/>
      <name val="Calibri Light"/>
      <family val="1"/>
      <scheme val="major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2"/>
      <color indexed="8"/>
      <name val="Arial Narrow"/>
      <family val="2"/>
    </font>
    <font>
      <b/>
      <i/>
      <sz val="12"/>
      <name val="Arial Narrow"/>
      <family val="2"/>
    </font>
    <font>
      <b/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 wrapText="1"/>
    </xf>
    <xf numFmtId="0" fontId="2" fillId="0" borderId="0" xfId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 indent="1"/>
    </xf>
    <xf numFmtId="0" fontId="5" fillId="0" borderId="12" xfId="1" applyFont="1" applyBorder="1" applyAlignment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2" fillId="0" borderId="15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 applyProtection="1">
      <alignment horizontal="center" vertical="center"/>
      <protection locked="0"/>
    </xf>
    <xf numFmtId="1" fontId="2" fillId="0" borderId="15" xfId="1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Fill="1" applyBorder="1" applyAlignment="1">
      <alignment horizontal="left" vertical="center" indent="1"/>
    </xf>
    <xf numFmtId="0" fontId="5" fillId="0" borderId="18" xfId="1" applyFont="1" applyBorder="1" applyAlignment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2" fillId="0" borderId="19" xfId="1" applyFont="1" applyFill="1" applyBorder="1" applyAlignment="1" applyProtection="1">
      <alignment horizontal="center" vertical="center"/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1" fontId="2" fillId="0" borderId="19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/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20" xfId="1" applyFont="1" applyFill="1" applyBorder="1" applyAlignment="1">
      <alignment horizontal="left" vertical="center" indent="1"/>
    </xf>
    <xf numFmtId="0" fontId="5" fillId="0" borderId="21" xfId="1" applyFont="1" applyBorder="1" applyAlignment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2" fillId="0" borderId="22" xfId="1" applyFont="1" applyFill="1" applyBorder="1" applyAlignment="1" applyProtection="1">
      <alignment horizontal="center" vertical="center"/>
      <protection locked="0"/>
    </xf>
    <xf numFmtId="0" fontId="2" fillId="0" borderId="23" xfId="1" applyFont="1" applyFill="1" applyBorder="1" applyAlignment="1">
      <alignment horizontal="left" vertical="center" indent="1"/>
    </xf>
    <xf numFmtId="0" fontId="6" fillId="0" borderId="24" xfId="1" applyFont="1" applyFill="1" applyBorder="1" applyAlignment="1" applyProtection="1">
      <alignment horizontal="center" vertical="center"/>
      <protection locked="0"/>
    </xf>
    <xf numFmtId="0" fontId="2" fillId="0" borderId="25" xfId="1" applyFont="1" applyFill="1" applyBorder="1" applyAlignment="1" applyProtection="1">
      <alignment horizontal="center" vertical="center"/>
      <protection locked="0"/>
    </xf>
    <xf numFmtId="0" fontId="2" fillId="0" borderId="23" xfId="1" applyFont="1" applyBorder="1" applyAlignment="1">
      <alignment horizontal="left" vertical="center" indent="1"/>
    </xf>
    <xf numFmtId="0" fontId="7" fillId="3" borderId="19" xfId="1" applyFont="1" applyFill="1" applyBorder="1" applyAlignment="1" applyProtection="1">
      <alignment horizontal="center" vertical="center"/>
      <protection locked="0"/>
    </xf>
    <xf numFmtId="0" fontId="2" fillId="3" borderId="25" xfId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6" fillId="0" borderId="22" xfId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>
      <alignment horizontal="center" vertical="center"/>
    </xf>
    <xf numFmtId="0" fontId="2" fillId="0" borderId="24" xfId="1" applyFont="1" applyFill="1" applyBorder="1" applyAlignment="1" applyProtection="1">
      <alignment horizontal="center" vertical="center"/>
      <protection locked="0"/>
    </xf>
    <xf numFmtId="0" fontId="8" fillId="0" borderId="19" xfId="1" applyFont="1" applyFill="1" applyBorder="1" applyAlignment="1" applyProtection="1">
      <alignment horizontal="center" vertical="center"/>
      <protection locked="0"/>
    </xf>
    <xf numFmtId="0" fontId="2" fillId="0" borderId="33" xfId="1" applyFont="1" applyFill="1" applyBorder="1" applyAlignment="1" applyProtection="1">
      <alignment horizontal="center" vertical="center"/>
      <protection locked="0"/>
    </xf>
    <xf numFmtId="0" fontId="2" fillId="0" borderId="34" xfId="1" applyFont="1" applyFill="1" applyBorder="1" applyAlignment="1" applyProtection="1">
      <alignment horizontal="center" vertical="center"/>
      <protection locked="0"/>
    </xf>
    <xf numFmtId="0" fontId="2" fillId="0" borderId="35" xfId="1" applyFont="1" applyFill="1" applyBorder="1" applyAlignment="1" applyProtection="1">
      <alignment horizontal="center" vertical="center"/>
      <protection locked="0"/>
    </xf>
    <xf numFmtId="0" fontId="2" fillId="0" borderId="36" xfId="1" applyFont="1" applyFill="1" applyBorder="1" applyAlignment="1" applyProtection="1">
      <alignment horizontal="center" vertical="center"/>
      <protection locked="0"/>
    </xf>
    <xf numFmtId="0" fontId="2" fillId="4" borderId="5" xfId="1" applyFont="1" applyFill="1" applyBorder="1" applyAlignment="1">
      <alignment horizontal="left" vertical="center" indent="1"/>
    </xf>
    <xf numFmtId="0" fontId="5" fillId="4" borderId="18" xfId="1" applyFont="1" applyFill="1" applyBorder="1" applyAlignment="1">
      <alignment horizontal="center" vertical="center"/>
    </xf>
    <xf numFmtId="0" fontId="2" fillId="4" borderId="37" xfId="1" applyFont="1" applyFill="1" applyBorder="1" applyAlignment="1" applyProtection="1">
      <alignment horizontal="center" vertical="center"/>
      <protection locked="0"/>
    </xf>
    <xf numFmtId="0" fontId="2" fillId="4" borderId="38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left" vertical="center" indent="1"/>
    </xf>
    <xf numFmtId="0" fontId="2" fillId="0" borderId="39" xfId="1" applyFont="1" applyFill="1" applyBorder="1" applyAlignment="1" applyProtection="1">
      <alignment horizontal="center" vertical="center"/>
      <protection locked="0"/>
    </xf>
    <xf numFmtId="0" fontId="2" fillId="0" borderId="40" xfId="1" applyFont="1" applyFill="1" applyBorder="1" applyAlignment="1">
      <alignment horizontal="left" vertical="center" indent="1"/>
    </xf>
    <xf numFmtId="0" fontId="5" fillId="0" borderId="41" xfId="1" applyFont="1" applyFill="1" applyBorder="1" applyAlignment="1">
      <alignment horizontal="center" vertical="center"/>
    </xf>
    <xf numFmtId="0" fontId="2" fillId="0" borderId="40" xfId="1" applyFont="1" applyFill="1" applyBorder="1" applyAlignment="1" applyProtection="1">
      <alignment horizontal="center" vertical="center"/>
      <protection locked="0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9" fillId="0" borderId="43" xfId="1" applyFont="1" applyFill="1" applyBorder="1" applyAlignment="1">
      <alignment horizontal="left" vertical="center" indent="1"/>
    </xf>
    <xf numFmtId="0" fontId="5" fillId="0" borderId="0" xfId="1" applyFont="1"/>
    <xf numFmtId="0" fontId="9" fillId="0" borderId="0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/>
    </xf>
    <xf numFmtId="0" fontId="10" fillId="0" borderId="0" xfId="1" applyFont="1"/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39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17" xfId="1" applyFont="1" applyFill="1" applyBorder="1" applyAlignment="1">
      <alignment horizontal="left" vertical="center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40" xfId="1" applyFont="1" applyFill="1" applyBorder="1" applyAlignment="1">
      <alignment horizontal="left" vertical="center"/>
    </xf>
    <xf numFmtId="0" fontId="5" fillId="0" borderId="41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0</xdr:row>
      <xdr:rowOff>142875</xdr:rowOff>
    </xdr:from>
    <xdr:to>
      <xdr:col>13</xdr:col>
      <xdr:colOff>276225</xdr:colOff>
      <xdr:row>1</xdr:row>
      <xdr:rowOff>495300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142875"/>
          <a:ext cx="628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342900</xdr:colOff>
      <xdr:row>72</xdr:row>
      <xdr:rowOff>133350</xdr:rowOff>
    </xdr:from>
    <xdr:to>
      <xdr:col>13</xdr:col>
      <xdr:colOff>485775</xdr:colOff>
      <xdr:row>73</xdr:row>
      <xdr:rowOff>504825</xdr:rowOff>
    </xdr:to>
    <xdr:pic>
      <xdr:nvPicPr>
        <xdr:cNvPr id="3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16440150"/>
          <a:ext cx="7429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161925</xdr:rowOff>
    </xdr:from>
    <xdr:to>
      <xdr:col>0</xdr:col>
      <xdr:colOff>1247775</xdr:colOff>
      <xdr:row>1</xdr:row>
      <xdr:rowOff>438150</xdr:rowOff>
    </xdr:to>
    <xdr:pic>
      <xdr:nvPicPr>
        <xdr:cNvPr id="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9" t="12856" r="9171" b="13461"/>
        <a:stretch>
          <a:fillRect/>
        </a:stretch>
      </xdr:blipFill>
      <xdr:spPr bwMode="auto">
        <a:xfrm>
          <a:off x="209550" y="161925"/>
          <a:ext cx="10382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558800</xdr:colOff>
      <xdr:row>73</xdr:row>
      <xdr:rowOff>114300</xdr:rowOff>
    </xdr:from>
    <xdr:to>
      <xdr:col>0</xdr:col>
      <xdr:colOff>1597025</xdr:colOff>
      <xdr:row>73</xdr:row>
      <xdr:rowOff>631825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9" t="12856" r="9171" b="13461"/>
        <a:stretch>
          <a:fillRect/>
        </a:stretch>
      </xdr:blipFill>
      <xdr:spPr bwMode="auto">
        <a:xfrm>
          <a:off x="558800" y="16754475"/>
          <a:ext cx="1038225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O99"/>
  <sheetViews>
    <sheetView showGridLines="0" tabSelected="1" view="pageBreakPreview" zoomScale="75" zoomScaleNormal="75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8" sqref="H8:N11"/>
    </sheetView>
  </sheetViews>
  <sheetFormatPr baseColWidth="10" defaultRowHeight="15.75" x14ac:dyDescent="0.25"/>
  <cols>
    <col min="1" max="1" width="36.5703125" style="1" customWidth="1"/>
    <col min="2" max="13" width="9" style="1" customWidth="1"/>
    <col min="14" max="14" width="8" style="1" customWidth="1"/>
    <col min="15" max="16384" width="11.42578125" style="1"/>
  </cols>
  <sheetData>
    <row r="1" spans="1:15" ht="18.75" customHeight="1" x14ac:dyDescent="0.25"/>
    <row r="2" spans="1:15" ht="51.7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20.25" customHeight="1" thickBot="1" x14ac:dyDescent="0.3">
      <c r="H3" s="3"/>
    </row>
    <row r="4" spans="1:15" ht="18" customHeight="1" thickBot="1" x14ac:dyDescent="0.3">
      <c r="A4" s="4" t="s">
        <v>1</v>
      </c>
      <c r="B4" s="5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</row>
    <row r="5" spans="1:15" ht="18" customHeight="1" thickBot="1" x14ac:dyDescent="0.3">
      <c r="A5" s="4" t="s">
        <v>15</v>
      </c>
      <c r="B5" s="8">
        <f t="shared" ref="B5:N5" si="0">+B7+B12+B17+B29+B42+B48+B23</f>
        <v>314532</v>
      </c>
      <c r="C5" s="9">
        <f t="shared" si="0"/>
        <v>40040</v>
      </c>
      <c r="D5" s="10">
        <f t="shared" si="0"/>
        <v>21694</v>
      </c>
      <c r="E5" s="10">
        <f t="shared" si="0"/>
        <v>24184</v>
      </c>
      <c r="F5" s="10">
        <f t="shared" si="0"/>
        <v>23118</v>
      </c>
      <c r="G5" s="10">
        <f t="shared" si="0"/>
        <v>25489</v>
      </c>
      <c r="H5" s="10">
        <f t="shared" si="0"/>
        <v>25804</v>
      </c>
      <c r="I5" s="10">
        <f t="shared" si="0"/>
        <v>27280</v>
      </c>
      <c r="J5" s="10">
        <f t="shared" si="0"/>
        <v>24782</v>
      </c>
      <c r="K5" s="10">
        <f t="shared" si="0"/>
        <v>23173</v>
      </c>
      <c r="L5" s="10">
        <f t="shared" si="0"/>
        <v>24052</v>
      </c>
      <c r="M5" s="10">
        <f t="shared" si="0"/>
        <v>27781</v>
      </c>
      <c r="N5" s="10">
        <f t="shared" si="0"/>
        <v>27135</v>
      </c>
    </row>
    <row r="6" spans="1:15" ht="18" customHeight="1" thickBot="1" x14ac:dyDescent="0.3">
      <c r="A6" s="4" t="s">
        <v>16</v>
      </c>
      <c r="B6" s="11">
        <f>SUM(C6:E6,F6:H6,I6:K6,L6:N6)</f>
        <v>248854</v>
      </c>
      <c r="C6" s="12">
        <f t="shared" ref="C6:N6" si="1">C7+C12+C17+C23</f>
        <v>28052</v>
      </c>
      <c r="D6" s="13">
        <f t="shared" si="1"/>
        <v>16726</v>
      </c>
      <c r="E6" s="13">
        <f t="shared" si="1"/>
        <v>18805</v>
      </c>
      <c r="F6" s="13">
        <f t="shared" si="1"/>
        <v>18429</v>
      </c>
      <c r="G6" s="13">
        <f t="shared" si="1"/>
        <v>20404</v>
      </c>
      <c r="H6" s="13">
        <f t="shared" si="1"/>
        <v>20967</v>
      </c>
      <c r="I6" s="13">
        <f t="shared" si="1"/>
        <v>22537</v>
      </c>
      <c r="J6" s="13">
        <f t="shared" si="1"/>
        <v>20296</v>
      </c>
      <c r="K6" s="13">
        <f t="shared" si="1"/>
        <v>18812</v>
      </c>
      <c r="L6" s="13">
        <f t="shared" si="1"/>
        <v>19526</v>
      </c>
      <c r="M6" s="13">
        <f t="shared" si="1"/>
        <v>22284</v>
      </c>
      <c r="N6" s="13">
        <f t="shared" si="1"/>
        <v>22016</v>
      </c>
    </row>
    <row r="7" spans="1:15" ht="18" customHeight="1" thickBot="1" x14ac:dyDescent="0.3">
      <c r="A7" s="4" t="s">
        <v>17</v>
      </c>
      <c r="B7" s="11">
        <f>SUM(C7:E7,F7:H7,I7:K7,L7:N7)</f>
        <v>97299</v>
      </c>
      <c r="C7" s="12">
        <f t="shared" ref="C7:N7" si="2">SUM(C8:C11)</f>
        <v>10251</v>
      </c>
      <c r="D7" s="13">
        <f t="shared" si="2"/>
        <v>6853</v>
      </c>
      <c r="E7" s="13">
        <f t="shared" si="2"/>
        <v>7989</v>
      </c>
      <c r="F7" s="13">
        <f t="shared" si="2"/>
        <v>7492</v>
      </c>
      <c r="G7" s="13">
        <f t="shared" si="2"/>
        <v>8378</v>
      </c>
      <c r="H7" s="13">
        <f t="shared" si="2"/>
        <v>8316</v>
      </c>
      <c r="I7" s="13">
        <f t="shared" si="2"/>
        <v>8761</v>
      </c>
      <c r="J7" s="13">
        <f t="shared" si="2"/>
        <v>8180</v>
      </c>
      <c r="K7" s="13">
        <f t="shared" si="2"/>
        <v>7390</v>
      </c>
      <c r="L7" s="13">
        <f t="shared" si="2"/>
        <v>7778</v>
      </c>
      <c r="M7" s="13">
        <f t="shared" si="2"/>
        <v>7981</v>
      </c>
      <c r="N7" s="13">
        <f t="shared" si="2"/>
        <v>7930</v>
      </c>
    </row>
    <row r="8" spans="1:15" ht="18" customHeight="1" x14ac:dyDescent="0.25">
      <c r="A8" s="14" t="s">
        <v>18</v>
      </c>
      <c r="B8" s="15">
        <f>SUM(C8:E8,F8:H8,I8:K8,L8:N8)</f>
        <v>49196</v>
      </c>
      <c r="C8" s="16">
        <v>5747</v>
      </c>
      <c r="D8" s="17">
        <v>3571</v>
      </c>
      <c r="E8" s="17">
        <v>4019</v>
      </c>
      <c r="F8" s="17">
        <v>3618</v>
      </c>
      <c r="G8" s="17">
        <v>3792</v>
      </c>
      <c r="H8" s="18">
        <v>3806</v>
      </c>
      <c r="I8" s="18">
        <v>4497</v>
      </c>
      <c r="J8" s="19">
        <v>4289</v>
      </c>
      <c r="K8" s="19">
        <v>3842</v>
      </c>
      <c r="L8" s="20">
        <v>4037</v>
      </c>
      <c r="M8" s="21">
        <v>4083</v>
      </c>
      <c r="N8" s="21">
        <v>3895</v>
      </c>
    </row>
    <row r="9" spans="1:15" ht="18" customHeight="1" x14ac:dyDescent="0.25">
      <c r="A9" s="22" t="s">
        <v>19</v>
      </c>
      <c r="B9" s="23">
        <f t="shared" ref="B9:B68" si="3">SUM(C9:E9,F9:H9,I9:K9,L9:N9)</f>
        <v>12568</v>
      </c>
      <c r="C9" s="24">
        <v>943</v>
      </c>
      <c r="D9" s="25">
        <v>987</v>
      </c>
      <c r="E9" s="25">
        <v>1095</v>
      </c>
      <c r="F9" s="25">
        <v>1137</v>
      </c>
      <c r="G9" s="25">
        <v>1198</v>
      </c>
      <c r="H9" s="25">
        <v>1157</v>
      </c>
      <c r="I9" s="25">
        <v>1104</v>
      </c>
      <c r="J9" s="26">
        <v>1078</v>
      </c>
      <c r="K9" s="26">
        <v>829</v>
      </c>
      <c r="L9" s="25">
        <v>986</v>
      </c>
      <c r="M9" s="27">
        <v>1011</v>
      </c>
      <c r="N9" s="27">
        <v>1043</v>
      </c>
    </row>
    <row r="10" spans="1:15" ht="18" customHeight="1" x14ac:dyDescent="0.25">
      <c r="A10" s="22" t="s">
        <v>20</v>
      </c>
      <c r="B10" s="23">
        <f>SUM(C10:E10,F10:H10,I10:K10,L10:N10)</f>
        <v>26113</v>
      </c>
      <c r="C10" s="24">
        <v>2773</v>
      </c>
      <c r="D10" s="25">
        <v>1498</v>
      </c>
      <c r="E10" s="25">
        <v>2034</v>
      </c>
      <c r="F10" s="25">
        <v>1963</v>
      </c>
      <c r="G10" s="25">
        <v>2587</v>
      </c>
      <c r="H10" s="25">
        <v>2561</v>
      </c>
      <c r="I10" s="25">
        <v>2404</v>
      </c>
      <c r="J10" s="26">
        <v>1945</v>
      </c>
      <c r="K10" s="26">
        <v>2015</v>
      </c>
      <c r="L10" s="25">
        <v>2007</v>
      </c>
      <c r="M10" s="27">
        <v>2145</v>
      </c>
      <c r="N10" s="27">
        <v>2181</v>
      </c>
      <c r="O10" s="28"/>
    </row>
    <row r="11" spans="1:15" ht="18" customHeight="1" thickBot="1" x14ac:dyDescent="0.3">
      <c r="A11" s="22" t="s">
        <v>21</v>
      </c>
      <c r="B11" s="23">
        <f t="shared" si="3"/>
        <v>9422</v>
      </c>
      <c r="C11" s="24">
        <v>788</v>
      </c>
      <c r="D11" s="25">
        <v>797</v>
      </c>
      <c r="E11" s="25">
        <v>841</v>
      </c>
      <c r="F11" s="25">
        <v>774</v>
      </c>
      <c r="G11" s="25">
        <v>801</v>
      </c>
      <c r="H11" s="25">
        <v>792</v>
      </c>
      <c r="I11" s="25">
        <v>756</v>
      </c>
      <c r="J11" s="26">
        <v>868</v>
      </c>
      <c r="K11" s="26">
        <v>704</v>
      </c>
      <c r="L11" s="25">
        <v>748</v>
      </c>
      <c r="M11" s="27">
        <v>742</v>
      </c>
      <c r="N11" s="27">
        <v>811</v>
      </c>
    </row>
    <row r="12" spans="1:15" ht="18" customHeight="1" thickBot="1" x14ac:dyDescent="0.3">
      <c r="A12" s="4" t="s">
        <v>22</v>
      </c>
      <c r="B12" s="8">
        <f>SUM(C12:E12,F12:H12,I12:K12,L12:N12)</f>
        <v>83179</v>
      </c>
      <c r="C12" s="9">
        <f t="shared" ref="C12:N12" si="4">SUM(C13:C16)</f>
        <v>9895</v>
      </c>
      <c r="D12" s="10">
        <f t="shared" si="4"/>
        <v>5527</v>
      </c>
      <c r="E12" s="10">
        <f t="shared" si="4"/>
        <v>5166</v>
      </c>
      <c r="F12" s="10">
        <f t="shared" si="4"/>
        <v>5999</v>
      </c>
      <c r="G12" s="10">
        <f t="shared" si="4"/>
        <v>6293</v>
      </c>
      <c r="H12" s="10">
        <f t="shared" si="4"/>
        <v>6763</v>
      </c>
      <c r="I12" s="10">
        <f t="shared" si="4"/>
        <v>7803</v>
      </c>
      <c r="J12" s="10">
        <f t="shared" si="4"/>
        <v>7068</v>
      </c>
      <c r="K12" s="10">
        <f t="shared" si="4"/>
        <v>6445</v>
      </c>
      <c r="L12" s="10">
        <f t="shared" si="4"/>
        <v>6398</v>
      </c>
      <c r="M12" s="10">
        <f t="shared" si="4"/>
        <v>8147</v>
      </c>
      <c r="N12" s="10">
        <f t="shared" si="4"/>
        <v>7675</v>
      </c>
    </row>
    <row r="13" spans="1:15" ht="18" customHeight="1" x14ac:dyDescent="0.25">
      <c r="A13" s="14" t="s">
        <v>23</v>
      </c>
      <c r="B13" s="15">
        <f>SUM(C13:E13,F13:H13,I13:K13,L13:N13)</f>
        <v>46118</v>
      </c>
      <c r="C13" s="16">
        <v>6408</v>
      </c>
      <c r="D13" s="17">
        <v>3203</v>
      </c>
      <c r="E13" s="17">
        <v>2747</v>
      </c>
      <c r="F13" s="17">
        <v>3097</v>
      </c>
      <c r="G13" s="17">
        <v>3127</v>
      </c>
      <c r="H13" s="18">
        <v>3172</v>
      </c>
      <c r="I13" s="18">
        <v>4438</v>
      </c>
      <c r="J13" s="18">
        <v>4242</v>
      </c>
      <c r="K13" s="18">
        <v>3322</v>
      </c>
      <c r="L13" s="20">
        <v>3277</v>
      </c>
      <c r="M13" s="29">
        <v>4563</v>
      </c>
      <c r="N13" s="29">
        <v>4522</v>
      </c>
    </row>
    <row r="14" spans="1:15" ht="18" customHeight="1" x14ac:dyDescent="0.25">
      <c r="A14" s="22" t="s">
        <v>19</v>
      </c>
      <c r="B14" s="23">
        <f t="shared" si="3"/>
        <v>10789</v>
      </c>
      <c r="C14" s="24">
        <v>835</v>
      </c>
      <c r="D14" s="25">
        <v>884</v>
      </c>
      <c r="E14" s="17">
        <v>848</v>
      </c>
      <c r="F14" s="25">
        <v>840</v>
      </c>
      <c r="G14" s="25">
        <v>889</v>
      </c>
      <c r="H14" s="25">
        <v>946</v>
      </c>
      <c r="I14" s="25">
        <v>791</v>
      </c>
      <c r="J14" s="25">
        <v>779</v>
      </c>
      <c r="K14" s="25">
        <v>1004</v>
      </c>
      <c r="L14" s="25">
        <v>1062</v>
      </c>
      <c r="M14" s="30">
        <v>1021</v>
      </c>
      <c r="N14" s="30">
        <v>890</v>
      </c>
    </row>
    <row r="15" spans="1:15" ht="18" customHeight="1" x14ac:dyDescent="0.25">
      <c r="A15" s="22" t="s">
        <v>24</v>
      </c>
      <c r="B15" s="23">
        <f t="shared" si="3"/>
        <v>19765</v>
      </c>
      <c r="C15" s="24">
        <v>2093</v>
      </c>
      <c r="D15" s="25">
        <v>913</v>
      </c>
      <c r="E15" s="17">
        <v>1139</v>
      </c>
      <c r="F15" s="25">
        <v>1418</v>
      </c>
      <c r="G15" s="25">
        <v>1654</v>
      </c>
      <c r="H15" s="25">
        <v>2045</v>
      </c>
      <c r="I15" s="25">
        <v>2048</v>
      </c>
      <c r="J15" s="25">
        <v>1575</v>
      </c>
      <c r="K15" s="25">
        <v>1555</v>
      </c>
      <c r="L15" s="25">
        <v>1522</v>
      </c>
      <c r="M15" s="30">
        <v>2034</v>
      </c>
      <c r="N15" s="30">
        <v>1769</v>
      </c>
    </row>
    <row r="16" spans="1:15" ht="22.5" customHeight="1" thickBot="1" x14ac:dyDescent="0.3">
      <c r="A16" s="22" t="s">
        <v>25</v>
      </c>
      <c r="B16" s="23">
        <f t="shared" si="3"/>
        <v>6507</v>
      </c>
      <c r="C16" s="24">
        <v>559</v>
      </c>
      <c r="D16" s="25">
        <v>527</v>
      </c>
      <c r="E16" s="17">
        <v>432</v>
      </c>
      <c r="F16" s="25">
        <v>644</v>
      </c>
      <c r="G16" s="25">
        <v>623</v>
      </c>
      <c r="H16" s="25">
        <v>600</v>
      </c>
      <c r="I16" s="25">
        <v>526</v>
      </c>
      <c r="J16" s="25">
        <v>472</v>
      </c>
      <c r="K16" s="25">
        <v>564</v>
      </c>
      <c r="L16" s="25">
        <v>537</v>
      </c>
      <c r="M16" s="30">
        <v>529</v>
      </c>
      <c r="N16" s="30">
        <v>494</v>
      </c>
    </row>
    <row r="17" spans="1:14" ht="18" customHeight="1" thickBot="1" x14ac:dyDescent="0.3">
      <c r="A17" s="4" t="s">
        <v>26</v>
      </c>
      <c r="B17" s="8">
        <f t="shared" si="3"/>
        <v>67343</v>
      </c>
      <c r="C17" s="9">
        <f>SUM(C18:C22)</f>
        <v>7796</v>
      </c>
      <c r="D17" s="10">
        <f t="shared" ref="D17:N17" si="5">SUM(D18:D22)</f>
        <v>4281</v>
      </c>
      <c r="E17" s="10">
        <f t="shared" si="5"/>
        <v>5535</v>
      </c>
      <c r="F17" s="10">
        <f>SUM(F18:F22)</f>
        <v>4867</v>
      </c>
      <c r="G17" s="10">
        <f t="shared" si="5"/>
        <v>5610</v>
      </c>
      <c r="H17" s="10">
        <f t="shared" si="5"/>
        <v>5739</v>
      </c>
      <c r="I17" s="10">
        <f t="shared" si="5"/>
        <v>5873</v>
      </c>
      <c r="J17" s="10">
        <f t="shared" si="5"/>
        <v>4979</v>
      </c>
      <c r="K17" s="10">
        <f t="shared" si="5"/>
        <v>4917</v>
      </c>
      <c r="L17" s="10">
        <f t="shared" si="5"/>
        <v>5292</v>
      </c>
      <c r="M17" s="10">
        <f t="shared" si="5"/>
        <v>6091</v>
      </c>
      <c r="N17" s="10">
        <f t="shared" si="5"/>
        <v>6363</v>
      </c>
    </row>
    <row r="18" spans="1:14" ht="18" customHeight="1" x14ac:dyDescent="0.25">
      <c r="A18" s="31" t="s">
        <v>23</v>
      </c>
      <c r="B18" s="32">
        <f t="shared" si="3"/>
        <v>32512</v>
      </c>
      <c r="C18" s="33">
        <v>4473</v>
      </c>
      <c r="D18" s="19">
        <v>2220</v>
      </c>
      <c r="E18" s="18">
        <v>2634</v>
      </c>
      <c r="F18" s="18">
        <v>2248</v>
      </c>
      <c r="G18" s="18">
        <v>2630</v>
      </c>
      <c r="H18" s="20">
        <v>2536</v>
      </c>
      <c r="I18" s="34">
        <v>2832</v>
      </c>
      <c r="J18" s="18">
        <v>2225</v>
      </c>
      <c r="K18" s="18">
        <v>2313</v>
      </c>
      <c r="L18" s="18">
        <v>2425</v>
      </c>
      <c r="M18" s="18">
        <v>2900</v>
      </c>
      <c r="N18" s="18">
        <v>3076</v>
      </c>
    </row>
    <row r="19" spans="1:14" ht="18" customHeight="1" x14ac:dyDescent="0.25">
      <c r="A19" s="35" t="s">
        <v>19</v>
      </c>
      <c r="B19" s="23">
        <f t="shared" si="3"/>
        <v>9386</v>
      </c>
      <c r="C19" s="36">
        <v>825</v>
      </c>
      <c r="D19" s="26">
        <v>830</v>
      </c>
      <c r="E19" s="25">
        <v>1012</v>
      </c>
      <c r="F19" s="25">
        <v>967</v>
      </c>
      <c r="G19" s="25">
        <v>845</v>
      </c>
      <c r="H19" s="37">
        <v>658</v>
      </c>
      <c r="I19" s="25">
        <v>644</v>
      </c>
      <c r="J19" s="25">
        <v>618</v>
      </c>
      <c r="K19" s="25">
        <v>635</v>
      </c>
      <c r="L19" s="25">
        <v>760</v>
      </c>
      <c r="M19" s="25">
        <v>774</v>
      </c>
      <c r="N19" s="25">
        <v>818</v>
      </c>
    </row>
    <row r="20" spans="1:14" ht="18" customHeight="1" x14ac:dyDescent="0.25">
      <c r="A20" s="35" t="s">
        <v>24</v>
      </c>
      <c r="B20" s="23">
        <f t="shared" si="3"/>
        <v>21805</v>
      </c>
      <c r="C20" s="36">
        <v>2263</v>
      </c>
      <c r="D20" s="26">
        <v>982</v>
      </c>
      <c r="E20" s="25">
        <v>1530</v>
      </c>
      <c r="F20" s="25">
        <v>1393</v>
      </c>
      <c r="G20" s="25">
        <v>1813</v>
      </c>
      <c r="H20" s="37">
        <v>2268</v>
      </c>
      <c r="I20" s="25">
        <v>2110</v>
      </c>
      <c r="J20" s="25">
        <v>1824</v>
      </c>
      <c r="K20" s="25">
        <v>1653</v>
      </c>
      <c r="L20" s="25">
        <v>1802</v>
      </c>
      <c r="M20" s="25">
        <v>2063</v>
      </c>
      <c r="N20" s="25">
        <v>2104</v>
      </c>
    </row>
    <row r="21" spans="1:14" ht="18" customHeight="1" x14ac:dyDescent="0.25">
      <c r="A21" s="35" t="s">
        <v>25</v>
      </c>
      <c r="B21" s="23">
        <f t="shared" si="3"/>
        <v>3640</v>
      </c>
      <c r="C21" s="36">
        <v>235</v>
      </c>
      <c r="D21" s="26">
        <v>249</v>
      </c>
      <c r="E21" s="25">
        <v>359</v>
      </c>
      <c r="F21" s="25">
        <v>259</v>
      </c>
      <c r="G21" s="25">
        <v>322</v>
      </c>
      <c r="H21" s="37">
        <v>277</v>
      </c>
      <c r="I21" s="25">
        <v>287</v>
      </c>
      <c r="J21" s="25">
        <v>312</v>
      </c>
      <c r="K21" s="25">
        <v>316</v>
      </c>
      <c r="L21" s="25">
        <v>305</v>
      </c>
      <c r="M21" s="25">
        <v>354</v>
      </c>
      <c r="N21" s="25">
        <v>365</v>
      </c>
    </row>
    <row r="22" spans="1:14" ht="0.75" customHeight="1" thickBot="1" x14ac:dyDescent="0.3">
      <c r="A22" s="38" t="s">
        <v>27</v>
      </c>
      <c r="B22" s="23">
        <f t="shared" si="3"/>
        <v>0</v>
      </c>
      <c r="C22" s="36"/>
      <c r="D22" s="26"/>
      <c r="E22" s="39"/>
      <c r="F22" s="39"/>
      <c r="G22" s="25"/>
      <c r="H22" s="40"/>
      <c r="I22" s="25"/>
      <c r="J22" s="25"/>
      <c r="K22" s="25"/>
      <c r="L22" s="25"/>
      <c r="M22" s="25"/>
      <c r="N22" s="25"/>
    </row>
    <row r="23" spans="1:14" ht="18" customHeight="1" thickBot="1" x14ac:dyDescent="0.3">
      <c r="A23" s="4" t="s">
        <v>28</v>
      </c>
      <c r="B23" s="8">
        <f>SUM(C23:E23,F23:H23,I23:K23,L23:N23)</f>
        <v>1033</v>
      </c>
      <c r="C23" s="8">
        <f>SUM(C24:C27)</f>
        <v>110</v>
      </c>
      <c r="D23" s="41">
        <f t="shared" ref="D23:N23" si="6">SUM(D24:D27)</f>
        <v>65</v>
      </c>
      <c r="E23" s="41">
        <f t="shared" si="6"/>
        <v>115</v>
      </c>
      <c r="F23" s="41">
        <f t="shared" si="6"/>
        <v>71</v>
      </c>
      <c r="G23" s="41">
        <f t="shared" si="6"/>
        <v>123</v>
      </c>
      <c r="H23" s="41">
        <f t="shared" si="6"/>
        <v>149</v>
      </c>
      <c r="I23" s="41">
        <f t="shared" si="6"/>
        <v>100</v>
      </c>
      <c r="J23" s="41">
        <f t="shared" si="6"/>
        <v>69</v>
      </c>
      <c r="K23" s="41">
        <f t="shared" si="6"/>
        <v>60</v>
      </c>
      <c r="L23" s="41">
        <f t="shared" si="6"/>
        <v>58</v>
      </c>
      <c r="M23" s="42">
        <f t="shared" si="6"/>
        <v>65</v>
      </c>
      <c r="N23" s="42">
        <f t="shared" si="6"/>
        <v>48</v>
      </c>
    </row>
    <row r="24" spans="1:14" ht="18" customHeight="1" x14ac:dyDescent="0.25">
      <c r="A24" s="31" t="s">
        <v>23</v>
      </c>
      <c r="B24" s="32">
        <f>SUM(C24:E24,F24:H24,I24:K24,L24:N24)</f>
        <v>1033</v>
      </c>
      <c r="C24" s="33">
        <v>110</v>
      </c>
      <c r="D24" s="19">
        <v>65</v>
      </c>
      <c r="E24" s="43">
        <v>115</v>
      </c>
      <c r="F24" s="19">
        <v>71</v>
      </c>
      <c r="G24" s="18">
        <v>123</v>
      </c>
      <c r="H24" s="19">
        <v>149</v>
      </c>
      <c r="I24" s="34">
        <v>100</v>
      </c>
      <c r="J24" s="18">
        <v>69</v>
      </c>
      <c r="K24" s="18">
        <v>60</v>
      </c>
      <c r="L24" s="18">
        <v>58</v>
      </c>
      <c r="M24" s="18">
        <v>65</v>
      </c>
      <c r="N24" s="18">
        <v>48</v>
      </c>
    </row>
    <row r="25" spans="1:14" ht="18" customHeight="1" x14ac:dyDescent="0.25">
      <c r="A25" s="35" t="s">
        <v>19</v>
      </c>
      <c r="B25" s="23">
        <f>SUM(C25:E25,F25:H25,I25:K25,L25:N25)</f>
        <v>0</v>
      </c>
      <c r="C25" s="36">
        <v>0</v>
      </c>
      <c r="D25" s="26">
        <v>0</v>
      </c>
      <c r="E25" s="25">
        <v>0</v>
      </c>
      <c r="F25" s="25">
        <v>0</v>
      </c>
      <c r="G25" s="25">
        <v>0</v>
      </c>
      <c r="H25" s="37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</row>
    <row r="26" spans="1:14" ht="18" customHeight="1" x14ac:dyDescent="0.25">
      <c r="A26" s="35" t="s">
        <v>24</v>
      </c>
      <c r="B26" s="23">
        <f>SUM(C26:E26,F26:H26,I26:K26,L26:N26)</f>
        <v>0</v>
      </c>
      <c r="C26" s="36">
        <v>0</v>
      </c>
      <c r="D26" s="26">
        <v>0</v>
      </c>
      <c r="E26" s="25">
        <v>0</v>
      </c>
      <c r="F26" s="25">
        <v>0</v>
      </c>
      <c r="G26" s="25">
        <v>0</v>
      </c>
      <c r="H26" s="37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</row>
    <row r="27" spans="1:14" ht="18" customHeight="1" thickBot="1" x14ac:dyDescent="0.3">
      <c r="A27" s="35" t="s">
        <v>25</v>
      </c>
      <c r="B27" s="23">
        <f>SUM(C27:E27,F27:H27,I27:K27,L27:N27)</f>
        <v>0</v>
      </c>
      <c r="C27" s="36">
        <v>0</v>
      </c>
      <c r="D27" s="26">
        <v>0</v>
      </c>
      <c r="E27" s="25">
        <v>0</v>
      </c>
      <c r="F27" s="25">
        <v>0</v>
      </c>
      <c r="G27" s="25">
        <v>0</v>
      </c>
      <c r="H27" s="37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</row>
    <row r="28" spans="1:14" ht="18" customHeight="1" thickBot="1" x14ac:dyDescent="0.3">
      <c r="A28" s="8" t="s">
        <v>29</v>
      </c>
      <c r="B28" s="44">
        <f t="shared" si="3"/>
        <v>65678</v>
      </c>
      <c r="C28" s="45">
        <f t="shared" ref="C28:N28" si="7">C29+C42+C48</f>
        <v>11988</v>
      </c>
      <c r="D28" s="7">
        <f t="shared" si="7"/>
        <v>4968</v>
      </c>
      <c r="E28" s="7">
        <f t="shared" si="7"/>
        <v>5379</v>
      </c>
      <c r="F28" s="7">
        <f t="shared" si="7"/>
        <v>4689</v>
      </c>
      <c r="G28" s="7">
        <f t="shared" si="7"/>
        <v>5085</v>
      </c>
      <c r="H28" s="7">
        <f t="shared" si="7"/>
        <v>4837</v>
      </c>
      <c r="I28" s="7">
        <f t="shared" si="7"/>
        <v>4743</v>
      </c>
      <c r="J28" s="7">
        <f t="shared" si="7"/>
        <v>4486</v>
      </c>
      <c r="K28" s="7">
        <f t="shared" si="7"/>
        <v>4361</v>
      </c>
      <c r="L28" s="7">
        <f t="shared" si="7"/>
        <v>4526</v>
      </c>
      <c r="M28" s="7">
        <f t="shared" si="7"/>
        <v>5497</v>
      </c>
      <c r="N28" s="7">
        <f t="shared" si="7"/>
        <v>5119</v>
      </c>
    </row>
    <row r="29" spans="1:14" ht="18" customHeight="1" thickBot="1" x14ac:dyDescent="0.3">
      <c r="A29" s="8" t="s">
        <v>30</v>
      </c>
      <c r="B29" s="4">
        <f t="shared" si="3"/>
        <v>9702</v>
      </c>
      <c r="C29" s="46">
        <f t="shared" ref="C29:N29" si="8">+C30+C35+C40</f>
        <v>1433</v>
      </c>
      <c r="D29" s="10">
        <f t="shared" si="8"/>
        <v>638</v>
      </c>
      <c r="E29" s="10">
        <f t="shared" si="8"/>
        <v>712</v>
      </c>
      <c r="F29" s="10">
        <f t="shared" si="8"/>
        <v>615</v>
      </c>
      <c r="G29" s="10">
        <f t="shared" si="8"/>
        <v>618</v>
      </c>
      <c r="H29" s="10">
        <f t="shared" si="8"/>
        <v>672</v>
      </c>
      <c r="I29" s="10">
        <f t="shared" si="8"/>
        <v>651</v>
      </c>
      <c r="J29" s="10">
        <f t="shared" si="8"/>
        <v>736</v>
      </c>
      <c r="K29" s="10">
        <f t="shared" si="8"/>
        <v>684</v>
      </c>
      <c r="L29" s="10">
        <f t="shared" si="8"/>
        <v>761</v>
      </c>
      <c r="M29" s="10">
        <f t="shared" si="8"/>
        <v>1060</v>
      </c>
      <c r="N29" s="10">
        <f t="shared" si="8"/>
        <v>1122</v>
      </c>
    </row>
    <row r="30" spans="1:14" ht="18" customHeight="1" thickBot="1" x14ac:dyDescent="0.3">
      <c r="A30" s="8" t="s">
        <v>31</v>
      </c>
      <c r="B30" s="47">
        <f t="shared" si="3"/>
        <v>3215</v>
      </c>
      <c r="C30" s="48">
        <f t="shared" ref="C30:N30" si="9">SUM(C31:C34)</f>
        <v>359</v>
      </c>
      <c r="D30" s="13">
        <f t="shared" si="9"/>
        <v>224</v>
      </c>
      <c r="E30" s="13">
        <f t="shared" si="9"/>
        <v>208</v>
      </c>
      <c r="F30" s="13">
        <f t="shared" si="9"/>
        <v>231</v>
      </c>
      <c r="G30" s="13">
        <f t="shared" si="9"/>
        <v>227</v>
      </c>
      <c r="H30" s="13">
        <f t="shared" si="9"/>
        <v>229</v>
      </c>
      <c r="I30" s="13">
        <f t="shared" si="9"/>
        <v>216</v>
      </c>
      <c r="J30" s="13">
        <f t="shared" si="9"/>
        <v>242</v>
      </c>
      <c r="K30" s="13">
        <f t="shared" si="9"/>
        <v>246</v>
      </c>
      <c r="L30" s="13">
        <f t="shared" si="9"/>
        <v>256</v>
      </c>
      <c r="M30" s="13">
        <f t="shared" si="9"/>
        <v>364</v>
      </c>
      <c r="N30" s="13">
        <f t="shared" si="9"/>
        <v>413</v>
      </c>
    </row>
    <row r="31" spans="1:14" ht="18" customHeight="1" x14ac:dyDescent="0.25">
      <c r="A31" s="14" t="s">
        <v>23</v>
      </c>
      <c r="B31" s="49">
        <f>SUM(C31:E31,F31:H31,I31:K31,L31:N31)</f>
        <v>1730</v>
      </c>
      <c r="C31" s="16">
        <v>183</v>
      </c>
      <c r="D31" s="17">
        <v>123</v>
      </c>
      <c r="E31" s="17">
        <v>139</v>
      </c>
      <c r="F31" s="17">
        <v>133</v>
      </c>
      <c r="G31" s="17">
        <v>131</v>
      </c>
      <c r="H31" s="50">
        <v>101</v>
      </c>
      <c r="I31" s="50">
        <v>116</v>
      </c>
      <c r="J31" s="18">
        <v>135</v>
      </c>
      <c r="K31" s="18">
        <v>126</v>
      </c>
      <c r="L31" s="20">
        <v>138</v>
      </c>
      <c r="M31" s="18">
        <v>182</v>
      </c>
      <c r="N31" s="18">
        <v>223</v>
      </c>
    </row>
    <row r="32" spans="1:14" ht="18" customHeight="1" x14ac:dyDescent="0.25">
      <c r="A32" s="22" t="s">
        <v>19</v>
      </c>
      <c r="B32" s="51">
        <f t="shared" si="3"/>
        <v>0</v>
      </c>
      <c r="C32" s="16">
        <v>0</v>
      </c>
      <c r="D32" s="17">
        <v>0</v>
      </c>
      <c r="E32" s="17">
        <v>0</v>
      </c>
      <c r="F32" s="17">
        <v>0</v>
      </c>
      <c r="G32" s="17">
        <v>0</v>
      </c>
      <c r="H32" s="18">
        <v>0</v>
      </c>
      <c r="I32" s="18">
        <v>0</v>
      </c>
      <c r="J32" s="18">
        <v>0</v>
      </c>
      <c r="K32" s="18">
        <v>0</v>
      </c>
      <c r="L32" s="20">
        <v>0</v>
      </c>
      <c r="M32" s="18">
        <v>0</v>
      </c>
      <c r="N32" s="18">
        <v>0</v>
      </c>
    </row>
    <row r="33" spans="1:15" ht="18" customHeight="1" x14ac:dyDescent="0.25">
      <c r="A33" s="22" t="s">
        <v>24</v>
      </c>
      <c r="B33" s="51">
        <f t="shared" si="3"/>
        <v>1061</v>
      </c>
      <c r="C33" s="16">
        <v>151</v>
      </c>
      <c r="D33" s="17">
        <v>57</v>
      </c>
      <c r="E33" s="17">
        <v>44</v>
      </c>
      <c r="F33" s="17">
        <v>56</v>
      </c>
      <c r="G33" s="17">
        <v>57</v>
      </c>
      <c r="H33" s="50">
        <v>94</v>
      </c>
      <c r="I33" s="50">
        <v>78</v>
      </c>
      <c r="J33" s="18">
        <v>68</v>
      </c>
      <c r="K33" s="18">
        <v>76</v>
      </c>
      <c r="L33" s="20">
        <v>81</v>
      </c>
      <c r="M33" s="18">
        <v>137</v>
      </c>
      <c r="N33" s="18">
        <v>162</v>
      </c>
    </row>
    <row r="34" spans="1:15" ht="18" customHeight="1" thickBot="1" x14ac:dyDescent="0.3">
      <c r="A34" s="35" t="s">
        <v>25</v>
      </c>
      <c r="B34" s="51">
        <f t="shared" si="3"/>
        <v>424</v>
      </c>
      <c r="C34" s="24">
        <v>25</v>
      </c>
      <c r="D34" s="52">
        <v>44</v>
      </c>
      <c r="E34" s="52">
        <v>25</v>
      </c>
      <c r="F34" s="52">
        <v>42</v>
      </c>
      <c r="G34" s="52">
        <v>39</v>
      </c>
      <c r="H34" s="53">
        <v>34</v>
      </c>
      <c r="I34" s="53">
        <v>22</v>
      </c>
      <c r="J34" s="25">
        <v>39</v>
      </c>
      <c r="K34" s="25">
        <v>44</v>
      </c>
      <c r="L34" s="37">
        <v>37</v>
      </c>
      <c r="M34" s="25">
        <v>45</v>
      </c>
      <c r="N34" s="25">
        <v>28</v>
      </c>
    </row>
    <row r="35" spans="1:15" ht="18" customHeight="1" thickBot="1" x14ac:dyDescent="0.3">
      <c r="A35" s="8" t="s">
        <v>32</v>
      </c>
      <c r="B35" s="4">
        <f t="shared" si="3"/>
        <v>6487</v>
      </c>
      <c r="C35" s="46">
        <f>+C36+C37+C38+C39</f>
        <v>1074</v>
      </c>
      <c r="D35" s="46">
        <f t="shared" ref="D35:N35" si="10">+D36+D37+D38+D39</f>
        <v>414</v>
      </c>
      <c r="E35" s="46">
        <f t="shared" si="10"/>
        <v>504</v>
      </c>
      <c r="F35" s="46">
        <f t="shared" si="10"/>
        <v>384</v>
      </c>
      <c r="G35" s="46">
        <f t="shared" si="10"/>
        <v>391</v>
      </c>
      <c r="H35" s="46">
        <f t="shared" si="10"/>
        <v>443</v>
      </c>
      <c r="I35" s="46">
        <f t="shared" si="10"/>
        <v>435</v>
      </c>
      <c r="J35" s="46">
        <f t="shared" si="10"/>
        <v>494</v>
      </c>
      <c r="K35" s="46">
        <f t="shared" si="10"/>
        <v>438</v>
      </c>
      <c r="L35" s="46">
        <f t="shared" si="10"/>
        <v>505</v>
      </c>
      <c r="M35" s="46">
        <f t="shared" si="10"/>
        <v>696</v>
      </c>
      <c r="N35" s="46">
        <f t="shared" si="10"/>
        <v>709</v>
      </c>
      <c r="O35" s="28"/>
    </row>
    <row r="36" spans="1:15" ht="18" customHeight="1" x14ac:dyDescent="0.25">
      <c r="A36" s="14" t="s">
        <v>23</v>
      </c>
      <c r="B36" s="49">
        <f>SUM(C36:E36,F36:H36,I36:K36,L36:N36)</f>
        <v>3200</v>
      </c>
      <c r="C36" s="16">
        <v>472</v>
      </c>
      <c r="D36" s="17">
        <v>221</v>
      </c>
      <c r="E36" s="17">
        <v>254</v>
      </c>
      <c r="F36" s="17">
        <v>203</v>
      </c>
      <c r="G36" s="17">
        <v>188</v>
      </c>
      <c r="H36" s="18">
        <v>210</v>
      </c>
      <c r="I36" s="18">
        <v>194</v>
      </c>
      <c r="J36" s="18">
        <v>251</v>
      </c>
      <c r="K36" s="18">
        <v>254</v>
      </c>
      <c r="L36" s="20">
        <v>247</v>
      </c>
      <c r="M36" s="18">
        <v>347</v>
      </c>
      <c r="N36" s="18">
        <v>359</v>
      </c>
    </row>
    <row r="37" spans="1:15" ht="18" customHeight="1" x14ac:dyDescent="0.25">
      <c r="A37" s="22" t="s">
        <v>19</v>
      </c>
      <c r="B37" s="51">
        <f t="shared" si="3"/>
        <v>0</v>
      </c>
      <c r="C37" s="24">
        <v>0</v>
      </c>
      <c r="D37" s="52">
        <v>0</v>
      </c>
      <c r="E37" s="52">
        <v>0</v>
      </c>
      <c r="F37" s="52">
        <v>0</v>
      </c>
      <c r="G37" s="52">
        <v>0</v>
      </c>
      <c r="H37" s="25">
        <v>0</v>
      </c>
      <c r="I37" s="25">
        <v>0</v>
      </c>
      <c r="J37" s="25">
        <v>0</v>
      </c>
      <c r="K37" s="25">
        <v>0</v>
      </c>
      <c r="L37" s="37">
        <v>0</v>
      </c>
      <c r="M37" s="25">
        <v>0</v>
      </c>
      <c r="N37" s="25">
        <v>0</v>
      </c>
    </row>
    <row r="38" spans="1:15" ht="18" customHeight="1" x14ac:dyDescent="0.25">
      <c r="A38" s="22" t="s">
        <v>24</v>
      </c>
      <c r="B38" s="51">
        <f t="shared" si="3"/>
        <v>2955</v>
      </c>
      <c r="C38" s="54">
        <v>562</v>
      </c>
      <c r="D38" s="55">
        <v>164</v>
      </c>
      <c r="E38" s="55">
        <v>216</v>
      </c>
      <c r="F38" s="55">
        <v>154</v>
      </c>
      <c r="G38" s="55">
        <v>170</v>
      </c>
      <c r="H38" s="56">
        <v>212</v>
      </c>
      <c r="I38" s="56">
        <v>209</v>
      </c>
      <c r="J38" s="56">
        <v>213</v>
      </c>
      <c r="K38" s="56">
        <v>158</v>
      </c>
      <c r="L38" s="57">
        <v>241</v>
      </c>
      <c r="M38" s="56">
        <v>328</v>
      </c>
      <c r="N38" s="56">
        <v>328</v>
      </c>
    </row>
    <row r="39" spans="1:15" ht="18" customHeight="1" thickBot="1" x14ac:dyDescent="0.3">
      <c r="A39" s="35" t="s">
        <v>25</v>
      </c>
      <c r="B39" s="51">
        <f t="shared" si="3"/>
        <v>332</v>
      </c>
      <c r="C39" s="54">
        <v>40</v>
      </c>
      <c r="D39" s="55">
        <v>29</v>
      </c>
      <c r="E39" s="55">
        <v>34</v>
      </c>
      <c r="F39" s="55">
        <v>27</v>
      </c>
      <c r="G39" s="55">
        <v>33</v>
      </c>
      <c r="H39" s="56">
        <v>21</v>
      </c>
      <c r="I39" s="56">
        <v>32</v>
      </c>
      <c r="J39" s="56">
        <v>30</v>
      </c>
      <c r="K39" s="56">
        <v>26</v>
      </c>
      <c r="L39" s="57">
        <v>17</v>
      </c>
      <c r="M39" s="56">
        <v>21</v>
      </c>
      <c r="N39" s="56">
        <v>22</v>
      </c>
    </row>
    <row r="40" spans="1:15" ht="18" customHeight="1" thickBot="1" x14ac:dyDescent="0.3">
      <c r="A40" s="4" t="s">
        <v>33</v>
      </c>
      <c r="B40" s="8">
        <f t="shared" si="3"/>
        <v>0</v>
      </c>
      <c r="C40" s="9">
        <f t="shared" ref="C40:N40" si="11">SUM(C41)</f>
        <v>0</v>
      </c>
      <c r="D40" s="10">
        <f t="shared" si="11"/>
        <v>0</v>
      </c>
      <c r="E40" s="10">
        <f t="shared" si="11"/>
        <v>0</v>
      </c>
      <c r="F40" s="10">
        <f>SUM(F41)</f>
        <v>0</v>
      </c>
      <c r="G40" s="10">
        <f t="shared" si="11"/>
        <v>0</v>
      </c>
      <c r="H40" s="10">
        <f>SUM(H41)</f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</row>
    <row r="41" spans="1:15" ht="18" customHeight="1" thickBot="1" x14ac:dyDescent="0.3">
      <c r="A41" s="58" t="s">
        <v>23</v>
      </c>
      <c r="B41" s="59">
        <f t="shared" si="3"/>
        <v>0</v>
      </c>
      <c r="C41" s="60">
        <v>0</v>
      </c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61"/>
    </row>
    <row r="42" spans="1:15" ht="18" customHeight="1" thickBot="1" x14ac:dyDescent="0.3">
      <c r="A42" s="4" t="s">
        <v>34</v>
      </c>
      <c r="B42" s="8">
        <f t="shared" si="3"/>
        <v>15437</v>
      </c>
      <c r="C42" s="6">
        <f t="shared" ref="C42:N42" si="12">C43</f>
        <v>4863</v>
      </c>
      <c r="D42" s="7">
        <f t="shared" si="12"/>
        <v>1442</v>
      </c>
      <c r="E42" s="7">
        <f t="shared" si="12"/>
        <v>1323</v>
      </c>
      <c r="F42" s="7">
        <f>F43</f>
        <v>1216</v>
      </c>
      <c r="G42" s="7">
        <f t="shared" si="12"/>
        <v>1326</v>
      </c>
      <c r="H42" s="7">
        <f t="shared" si="12"/>
        <v>951</v>
      </c>
      <c r="I42" s="7">
        <f t="shared" si="12"/>
        <v>694</v>
      </c>
      <c r="J42" s="7">
        <f t="shared" si="12"/>
        <v>758</v>
      </c>
      <c r="K42" s="7">
        <f t="shared" si="12"/>
        <v>722</v>
      </c>
      <c r="L42" s="7">
        <f t="shared" si="12"/>
        <v>705</v>
      </c>
      <c r="M42" s="7">
        <f t="shared" si="12"/>
        <v>808</v>
      </c>
      <c r="N42" s="7">
        <f t="shared" si="12"/>
        <v>629</v>
      </c>
    </row>
    <row r="43" spans="1:15" ht="15.75" customHeight="1" thickBot="1" x14ac:dyDescent="0.3">
      <c r="A43" s="4" t="s">
        <v>35</v>
      </c>
      <c r="B43" s="8">
        <f t="shared" si="3"/>
        <v>15437</v>
      </c>
      <c r="C43" s="9">
        <f>+C44+C45+C46+C47</f>
        <v>4863</v>
      </c>
      <c r="D43" s="10">
        <f t="shared" ref="D43:N43" si="13">+D44+D45+D46+D47</f>
        <v>1442</v>
      </c>
      <c r="E43" s="10">
        <f t="shared" si="13"/>
        <v>1323</v>
      </c>
      <c r="F43" s="10">
        <f t="shared" si="13"/>
        <v>1216</v>
      </c>
      <c r="G43" s="10">
        <f t="shared" si="13"/>
        <v>1326</v>
      </c>
      <c r="H43" s="10">
        <f t="shared" si="13"/>
        <v>951</v>
      </c>
      <c r="I43" s="10">
        <f t="shared" si="13"/>
        <v>694</v>
      </c>
      <c r="J43" s="10">
        <f t="shared" si="13"/>
        <v>758</v>
      </c>
      <c r="K43" s="10">
        <f t="shared" si="13"/>
        <v>722</v>
      </c>
      <c r="L43" s="10">
        <f t="shared" si="13"/>
        <v>705</v>
      </c>
      <c r="M43" s="10">
        <f t="shared" si="13"/>
        <v>808</v>
      </c>
      <c r="N43" s="10">
        <f t="shared" si="13"/>
        <v>629</v>
      </c>
    </row>
    <row r="44" spans="1:15" ht="18" customHeight="1" x14ac:dyDescent="0.25">
      <c r="A44" s="14" t="s">
        <v>23</v>
      </c>
      <c r="B44" s="62">
        <f>SUM(C44:E44,F44:H44,I44:K44,L44:N44)</f>
        <v>11476</v>
      </c>
      <c r="C44" s="17">
        <v>4159</v>
      </c>
      <c r="D44" s="17">
        <v>1210</v>
      </c>
      <c r="E44" s="17">
        <v>945</v>
      </c>
      <c r="F44" s="17">
        <v>836</v>
      </c>
      <c r="G44" s="17">
        <v>889</v>
      </c>
      <c r="H44" s="18">
        <v>610</v>
      </c>
      <c r="I44" s="18">
        <v>455</v>
      </c>
      <c r="J44" s="18">
        <v>474</v>
      </c>
      <c r="K44" s="18">
        <v>478</v>
      </c>
      <c r="L44" s="20">
        <v>454</v>
      </c>
      <c r="M44" s="18">
        <v>544</v>
      </c>
      <c r="N44" s="18">
        <v>422</v>
      </c>
    </row>
    <row r="45" spans="1:15" ht="18" customHeight="1" x14ac:dyDescent="0.25">
      <c r="A45" s="22" t="s">
        <v>19</v>
      </c>
      <c r="B45" s="51">
        <f t="shared" si="3"/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25">
        <v>0</v>
      </c>
      <c r="I45" s="25">
        <v>0</v>
      </c>
      <c r="J45" s="25">
        <v>0</v>
      </c>
      <c r="K45" s="25">
        <v>0</v>
      </c>
      <c r="L45" s="37">
        <v>0</v>
      </c>
      <c r="M45" s="25">
        <v>0</v>
      </c>
      <c r="N45" s="25">
        <v>0</v>
      </c>
    </row>
    <row r="46" spans="1:15" ht="18.75" customHeight="1" x14ac:dyDescent="0.25">
      <c r="A46" s="22" t="s">
        <v>24</v>
      </c>
      <c r="B46" s="51">
        <f t="shared" si="3"/>
        <v>3631</v>
      </c>
      <c r="C46" s="55">
        <v>680</v>
      </c>
      <c r="D46" s="55">
        <v>210</v>
      </c>
      <c r="E46" s="55">
        <v>354</v>
      </c>
      <c r="F46" s="55">
        <v>368</v>
      </c>
      <c r="G46" s="55">
        <v>397</v>
      </c>
      <c r="H46" s="56">
        <v>316</v>
      </c>
      <c r="I46" s="56">
        <v>214</v>
      </c>
      <c r="J46" s="56">
        <v>245</v>
      </c>
      <c r="K46" s="56">
        <v>221</v>
      </c>
      <c r="L46" s="57">
        <v>211</v>
      </c>
      <c r="M46" s="56">
        <v>234</v>
      </c>
      <c r="N46" s="56">
        <v>181</v>
      </c>
    </row>
    <row r="47" spans="1:15" ht="17.25" customHeight="1" thickBot="1" x14ac:dyDescent="0.3">
      <c r="A47" s="22" t="s">
        <v>25</v>
      </c>
      <c r="B47" s="51">
        <f t="shared" si="3"/>
        <v>330</v>
      </c>
      <c r="C47" s="55">
        <v>24</v>
      </c>
      <c r="D47" s="55">
        <v>22</v>
      </c>
      <c r="E47" s="55">
        <v>24</v>
      </c>
      <c r="F47" s="55">
        <v>12</v>
      </c>
      <c r="G47" s="55">
        <v>40</v>
      </c>
      <c r="H47" s="56">
        <v>25</v>
      </c>
      <c r="I47" s="56">
        <v>25</v>
      </c>
      <c r="J47" s="56">
        <v>39</v>
      </c>
      <c r="K47" s="56">
        <v>23</v>
      </c>
      <c r="L47" s="57">
        <v>40</v>
      </c>
      <c r="M47" s="56">
        <v>30</v>
      </c>
      <c r="N47" s="56">
        <v>26</v>
      </c>
    </row>
    <row r="48" spans="1:15" ht="18" customHeight="1" thickBot="1" x14ac:dyDescent="0.3">
      <c r="A48" s="4" t="s">
        <v>36</v>
      </c>
      <c r="B48" s="7">
        <f>B49+B54+B59+B64</f>
        <v>40539</v>
      </c>
      <c r="C48" s="7">
        <f>C49+C54+C59+C64</f>
        <v>5692</v>
      </c>
      <c r="D48" s="7">
        <f t="shared" ref="D48:N48" si="14">D49+D54+D59+D64</f>
        <v>2888</v>
      </c>
      <c r="E48" s="7">
        <f t="shared" si="14"/>
        <v>3344</v>
      </c>
      <c r="F48" s="7">
        <f t="shared" si="14"/>
        <v>2858</v>
      </c>
      <c r="G48" s="7">
        <f t="shared" si="14"/>
        <v>3141</v>
      </c>
      <c r="H48" s="7">
        <f t="shared" si="14"/>
        <v>3214</v>
      </c>
      <c r="I48" s="7">
        <f t="shared" si="14"/>
        <v>3398</v>
      </c>
      <c r="J48" s="7">
        <f t="shared" si="14"/>
        <v>2992</v>
      </c>
      <c r="K48" s="7">
        <f t="shared" si="14"/>
        <v>2955</v>
      </c>
      <c r="L48" s="7">
        <f t="shared" si="14"/>
        <v>3060</v>
      </c>
      <c r="M48" s="7">
        <f t="shared" si="14"/>
        <v>3629</v>
      </c>
      <c r="N48" s="7">
        <f t="shared" si="14"/>
        <v>3368</v>
      </c>
    </row>
    <row r="49" spans="1:14" ht="18" customHeight="1" thickBot="1" x14ac:dyDescent="0.3">
      <c r="A49" s="4" t="s">
        <v>37</v>
      </c>
      <c r="B49" s="8">
        <f t="shared" si="3"/>
        <v>16341</v>
      </c>
      <c r="C49" s="9">
        <f>+C50+C51+C52+C53</f>
        <v>2266</v>
      </c>
      <c r="D49" s="10">
        <f t="shared" ref="D49:N49" si="15">+D50+D51+D52+D53</f>
        <v>1151</v>
      </c>
      <c r="E49" s="10">
        <f t="shared" si="15"/>
        <v>1441</v>
      </c>
      <c r="F49" s="10">
        <f t="shared" si="15"/>
        <v>1250</v>
      </c>
      <c r="G49" s="10">
        <f t="shared" si="15"/>
        <v>1460</v>
      </c>
      <c r="H49" s="10">
        <f t="shared" si="15"/>
        <v>1473</v>
      </c>
      <c r="I49" s="10">
        <f t="shared" si="15"/>
        <v>1317</v>
      </c>
      <c r="J49" s="10">
        <f t="shared" si="15"/>
        <v>1258</v>
      </c>
      <c r="K49" s="10">
        <f t="shared" si="15"/>
        <v>1247</v>
      </c>
      <c r="L49" s="10">
        <f t="shared" si="15"/>
        <v>1303</v>
      </c>
      <c r="M49" s="10">
        <f t="shared" si="15"/>
        <v>1133</v>
      </c>
      <c r="N49" s="10">
        <f t="shared" si="15"/>
        <v>1042</v>
      </c>
    </row>
    <row r="50" spans="1:14" ht="18" customHeight="1" x14ac:dyDescent="0.25">
      <c r="A50" s="14" t="s">
        <v>23</v>
      </c>
      <c r="B50" s="62">
        <f>SUM(C50:E50,F50:H50,I50:K50,L50:N50)</f>
        <v>5967</v>
      </c>
      <c r="C50" s="17">
        <v>1178</v>
      </c>
      <c r="D50" s="17">
        <v>509</v>
      </c>
      <c r="E50" s="17">
        <v>546</v>
      </c>
      <c r="F50" s="17">
        <v>427</v>
      </c>
      <c r="G50" s="17">
        <v>442</v>
      </c>
      <c r="H50" s="18">
        <v>441</v>
      </c>
      <c r="I50" s="18">
        <v>461</v>
      </c>
      <c r="J50" s="18">
        <v>443</v>
      </c>
      <c r="K50" s="18">
        <v>415</v>
      </c>
      <c r="L50" s="20">
        <v>440</v>
      </c>
      <c r="M50" s="18">
        <v>347</v>
      </c>
      <c r="N50" s="18">
        <v>318</v>
      </c>
    </row>
    <row r="51" spans="1:14" ht="18" customHeight="1" x14ac:dyDescent="0.25">
      <c r="A51" s="22" t="s">
        <v>19</v>
      </c>
      <c r="B51" s="51">
        <f t="shared" si="3"/>
        <v>1462</v>
      </c>
      <c r="C51" s="52">
        <v>136</v>
      </c>
      <c r="D51" s="52">
        <v>112</v>
      </c>
      <c r="E51" s="52">
        <v>121</v>
      </c>
      <c r="F51" s="52">
        <v>131</v>
      </c>
      <c r="G51" s="52">
        <v>143</v>
      </c>
      <c r="H51" s="25">
        <v>109</v>
      </c>
      <c r="I51" s="25">
        <v>108</v>
      </c>
      <c r="J51" s="25">
        <v>127</v>
      </c>
      <c r="K51" s="25">
        <v>116</v>
      </c>
      <c r="L51" s="37">
        <v>139</v>
      </c>
      <c r="M51" s="25">
        <v>98</v>
      </c>
      <c r="N51" s="25">
        <v>122</v>
      </c>
    </row>
    <row r="52" spans="1:14" ht="18" customHeight="1" x14ac:dyDescent="0.25">
      <c r="A52" s="22" t="s">
        <v>24</v>
      </c>
      <c r="B52" s="51">
        <f t="shared" si="3"/>
        <v>6894</v>
      </c>
      <c r="C52" s="55">
        <v>712</v>
      </c>
      <c r="D52" s="55">
        <v>354</v>
      </c>
      <c r="E52" s="55">
        <v>596</v>
      </c>
      <c r="F52" s="55">
        <v>505</v>
      </c>
      <c r="G52" s="55">
        <v>702</v>
      </c>
      <c r="H52" s="56">
        <v>765</v>
      </c>
      <c r="I52" s="56">
        <v>627</v>
      </c>
      <c r="J52" s="56">
        <v>552</v>
      </c>
      <c r="K52" s="56">
        <v>578</v>
      </c>
      <c r="L52" s="57">
        <v>572</v>
      </c>
      <c r="M52" s="56">
        <v>498</v>
      </c>
      <c r="N52" s="56">
        <v>433</v>
      </c>
    </row>
    <row r="53" spans="1:14" ht="17.25" customHeight="1" thickBot="1" x14ac:dyDescent="0.3">
      <c r="A53" s="22" t="s">
        <v>25</v>
      </c>
      <c r="B53" s="51">
        <f t="shared" si="3"/>
        <v>2018</v>
      </c>
      <c r="C53" s="55">
        <v>240</v>
      </c>
      <c r="D53" s="55">
        <v>176</v>
      </c>
      <c r="E53" s="55">
        <v>178</v>
      </c>
      <c r="F53" s="55">
        <v>187</v>
      </c>
      <c r="G53" s="55">
        <v>173</v>
      </c>
      <c r="H53" s="56">
        <v>158</v>
      </c>
      <c r="I53" s="56">
        <v>121</v>
      </c>
      <c r="J53" s="56">
        <v>136</v>
      </c>
      <c r="K53" s="56">
        <v>138</v>
      </c>
      <c r="L53" s="57">
        <v>152</v>
      </c>
      <c r="M53" s="56">
        <v>190</v>
      </c>
      <c r="N53" s="56">
        <v>169</v>
      </c>
    </row>
    <row r="54" spans="1:14" ht="16.5" thickBot="1" x14ac:dyDescent="0.3">
      <c r="A54" s="4" t="s">
        <v>38</v>
      </c>
      <c r="B54" s="8">
        <f t="shared" si="3"/>
        <v>12584</v>
      </c>
      <c r="C54" s="9">
        <f>+C55+C56+C57+C58</f>
        <v>1943</v>
      </c>
      <c r="D54" s="10">
        <f t="shared" ref="D54:N54" si="16">+D55+D56+D57+D58</f>
        <v>1033</v>
      </c>
      <c r="E54" s="10">
        <f t="shared" si="16"/>
        <v>1106</v>
      </c>
      <c r="F54" s="10">
        <f t="shared" si="16"/>
        <v>856</v>
      </c>
      <c r="G54" s="10">
        <f t="shared" si="16"/>
        <v>866</v>
      </c>
      <c r="H54" s="10">
        <f t="shared" si="16"/>
        <v>866</v>
      </c>
      <c r="I54" s="10">
        <f t="shared" si="16"/>
        <v>947</v>
      </c>
      <c r="J54" s="10">
        <f t="shared" si="16"/>
        <v>810</v>
      </c>
      <c r="K54" s="10">
        <f t="shared" si="16"/>
        <v>729</v>
      </c>
      <c r="L54" s="10">
        <f t="shared" si="16"/>
        <v>863</v>
      </c>
      <c r="M54" s="10">
        <f t="shared" si="16"/>
        <v>1348</v>
      </c>
      <c r="N54" s="10">
        <f t="shared" si="16"/>
        <v>1217</v>
      </c>
    </row>
    <row r="55" spans="1:14" x14ac:dyDescent="0.25">
      <c r="A55" s="63" t="s">
        <v>23</v>
      </c>
      <c r="B55" s="49">
        <f>SUM(C55:E55,F55:H55,I55:K55,L55:N55)</f>
        <v>6871</v>
      </c>
      <c r="C55" s="16">
        <v>1197</v>
      </c>
      <c r="D55" s="18">
        <v>553</v>
      </c>
      <c r="E55" s="18">
        <v>605</v>
      </c>
      <c r="F55" s="18">
        <v>472</v>
      </c>
      <c r="G55" s="18">
        <v>427</v>
      </c>
      <c r="H55" s="18">
        <v>403</v>
      </c>
      <c r="I55" s="18">
        <v>543</v>
      </c>
      <c r="J55" s="18">
        <v>474</v>
      </c>
      <c r="K55" s="18">
        <v>393</v>
      </c>
      <c r="L55" s="18">
        <v>446</v>
      </c>
      <c r="M55" s="18">
        <v>745</v>
      </c>
      <c r="N55" s="18">
        <v>613</v>
      </c>
    </row>
    <row r="56" spans="1:14" x14ac:dyDescent="0.25">
      <c r="A56" s="22" t="s">
        <v>19</v>
      </c>
      <c r="B56" s="51">
        <f t="shared" si="3"/>
        <v>941</v>
      </c>
      <c r="C56" s="16">
        <v>105</v>
      </c>
      <c r="D56" s="25">
        <v>105</v>
      </c>
      <c r="E56" s="25">
        <v>90</v>
      </c>
      <c r="F56" s="25">
        <v>72</v>
      </c>
      <c r="G56" s="25">
        <v>80</v>
      </c>
      <c r="H56" s="25">
        <v>86</v>
      </c>
      <c r="I56" s="25">
        <v>71</v>
      </c>
      <c r="J56" s="25">
        <v>63</v>
      </c>
      <c r="K56" s="25">
        <v>52</v>
      </c>
      <c r="L56" s="25">
        <v>76</v>
      </c>
      <c r="M56" s="25">
        <v>76</v>
      </c>
      <c r="N56" s="25">
        <v>65</v>
      </c>
    </row>
    <row r="57" spans="1:14" x14ac:dyDescent="0.25">
      <c r="A57" s="22" t="s">
        <v>24</v>
      </c>
      <c r="B57" s="51">
        <f t="shared" si="3"/>
        <v>4091</v>
      </c>
      <c r="C57" s="54">
        <v>563</v>
      </c>
      <c r="D57" s="25">
        <v>314</v>
      </c>
      <c r="E57" s="25">
        <v>373</v>
      </c>
      <c r="F57" s="25">
        <v>272</v>
      </c>
      <c r="G57" s="25">
        <v>296</v>
      </c>
      <c r="H57" s="25">
        <v>321</v>
      </c>
      <c r="I57" s="25">
        <v>287</v>
      </c>
      <c r="J57" s="25">
        <v>222</v>
      </c>
      <c r="K57" s="25">
        <v>221</v>
      </c>
      <c r="L57" s="25">
        <v>283</v>
      </c>
      <c r="M57" s="25">
        <v>464</v>
      </c>
      <c r="N57" s="25">
        <v>475</v>
      </c>
    </row>
    <row r="58" spans="1:14" ht="16.5" thickBot="1" x14ac:dyDescent="0.3">
      <c r="A58" s="22" t="s">
        <v>25</v>
      </c>
      <c r="B58" s="51">
        <f t="shared" si="3"/>
        <v>681</v>
      </c>
      <c r="C58" s="54">
        <v>78</v>
      </c>
      <c r="D58" s="56">
        <v>61</v>
      </c>
      <c r="E58" s="56">
        <v>38</v>
      </c>
      <c r="F58" s="56">
        <v>40</v>
      </c>
      <c r="G58" s="56">
        <v>63</v>
      </c>
      <c r="H58" s="56">
        <v>56</v>
      </c>
      <c r="I58" s="56">
        <v>46</v>
      </c>
      <c r="J58" s="56">
        <v>51</v>
      </c>
      <c r="K58" s="56">
        <v>63</v>
      </c>
      <c r="L58" s="56">
        <v>58</v>
      </c>
      <c r="M58" s="56">
        <v>63</v>
      </c>
      <c r="N58" s="56">
        <v>64</v>
      </c>
    </row>
    <row r="59" spans="1:14" ht="16.5" thickBot="1" x14ac:dyDescent="0.3">
      <c r="A59" s="4" t="s">
        <v>39</v>
      </c>
      <c r="B59" s="8">
        <f>SUM(C59:E59,F59:H59,I59:K59,L59:N59)</f>
        <v>6272</v>
      </c>
      <c r="C59" s="8">
        <f>+C60+C61+C62+C63</f>
        <v>878</v>
      </c>
      <c r="D59" s="10">
        <f t="shared" ref="D59:N59" si="17">+D60+D61+D62+D63</f>
        <v>377</v>
      </c>
      <c r="E59" s="10">
        <f t="shared" si="17"/>
        <v>430</v>
      </c>
      <c r="F59" s="10">
        <f t="shared" si="17"/>
        <v>394</v>
      </c>
      <c r="G59" s="10">
        <f t="shared" si="17"/>
        <v>466</v>
      </c>
      <c r="H59" s="10">
        <f t="shared" si="17"/>
        <v>498</v>
      </c>
      <c r="I59" s="10">
        <f t="shared" si="17"/>
        <v>669</v>
      </c>
      <c r="J59" s="10">
        <f t="shared" si="17"/>
        <v>479</v>
      </c>
      <c r="K59" s="10">
        <f t="shared" si="17"/>
        <v>505</v>
      </c>
      <c r="L59" s="10">
        <f t="shared" si="17"/>
        <v>444</v>
      </c>
      <c r="M59" s="10">
        <f t="shared" si="17"/>
        <v>599</v>
      </c>
      <c r="N59" s="10">
        <f t="shared" si="17"/>
        <v>533</v>
      </c>
    </row>
    <row r="60" spans="1:14" x14ac:dyDescent="0.25">
      <c r="A60" s="63" t="s">
        <v>23</v>
      </c>
      <c r="B60" s="49">
        <f>SUM(C60:E60,F60:H60,I60:K60,L60:N60)</f>
        <v>2784</v>
      </c>
      <c r="C60" s="64">
        <v>448</v>
      </c>
      <c r="D60" s="18">
        <v>187</v>
      </c>
      <c r="E60" s="18">
        <v>196</v>
      </c>
      <c r="F60" s="18">
        <v>177</v>
      </c>
      <c r="G60" s="18">
        <v>201</v>
      </c>
      <c r="H60" s="18">
        <v>185</v>
      </c>
      <c r="I60" s="18">
        <v>327</v>
      </c>
      <c r="J60" s="18">
        <v>206</v>
      </c>
      <c r="K60" s="18">
        <v>209</v>
      </c>
      <c r="L60" s="18">
        <v>175</v>
      </c>
      <c r="M60" s="18">
        <v>259</v>
      </c>
      <c r="N60" s="18">
        <v>214</v>
      </c>
    </row>
    <row r="61" spans="1:14" x14ac:dyDescent="0.25">
      <c r="A61" s="22" t="s">
        <v>19</v>
      </c>
      <c r="B61" s="51">
        <f t="shared" si="3"/>
        <v>0</v>
      </c>
      <c r="C61" s="16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</row>
    <row r="62" spans="1:14" x14ac:dyDescent="0.25">
      <c r="A62" s="22" t="s">
        <v>24</v>
      </c>
      <c r="B62" s="51">
        <f t="shared" si="3"/>
        <v>2873</v>
      </c>
      <c r="C62" s="54">
        <v>385</v>
      </c>
      <c r="D62" s="25">
        <v>137</v>
      </c>
      <c r="E62" s="25">
        <v>190</v>
      </c>
      <c r="F62" s="25">
        <v>177</v>
      </c>
      <c r="G62" s="25">
        <v>208</v>
      </c>
      <c r="H62" s="25">
        <v>266</v>
      </c>
      <c r="I62" s="25">
        <v>287</v>
      </c>
      <c r="J62" s="25">
        <v>213</v>
      </c>
      <c r="K62" s="25">
        <v>232</v>
      </c>
      <c r="L62" s="25">
        <v>216</v>
      </c>
      <c r="M62" s="25">
        <v>289</v>
      </c>
      <c r="N62" s="25">
        <v>273</v>
      </c>
    </row>
    <row r="63" spans="1:14" ht="16.5" thickBot="1" x14ac:dyDescent="0.3">
      <c r="A63" s="22" t="s">
        <v>25</v>
      </c>
      <c r="B63" s="51">
        <f t="shared" si="3"/>
        <v>615</v>
      </c>
      <c r="C63" s="54">
        <v>45</v>
      </c>
      <c r="D63" s="56">
        <v>53</v>
      </c>
      <c r="E63" s="56">
        <v>44</v>
      </c>
      <c r="F63" s="56">
        <v>40</v>
      </c>
      <c r="G63" s="56">
        <v>57</v>
      </c>
      <c r="H63" s="56">
        <v>47</v>
      </c>
      <c r="I63" s="56">
        <v>55</v>
      </c>
      <c r="J63" s="56">
        <v>60</v>
      </c>
      <c r="K63" s="56">
        <v>64</v>
      </c>
      <c r="L63" s="56">
        <v>53</v>
      </c>
      <c r="M63" s="56">
        <v>51</v>
      </c>
      <c r="N63" s="56">
        <v>46</v>
      </c>
    </row>
    <row r="64" spans="1:14" ht="16.5" thickBot="1" x14ac:dyDescent="0.3">
      <c r="A64" s="4" t="s">
        <v>40</v>
      </c>
      <c r="B64" s="8">
        <f t="shared" si="3"/>
        <v>5342</v>
      </c>
      <c r="C64" s="9">
        <f>+C65+C66+C67+C68</f>
        <v>605</v>
      </c>
      <c r="D64" s="10">
        <f t="shared" ref="D64:N64" si="18">+D65+D66+D67+D68</f>
        <v>327</v>
      </c>
      <c r="E64" s="10">
        <f t="shared" si="18"/>
        <v>367</v>
      </c>
      <c r="F64" s="10">
        <f t="shared" si="18"/>
        <v>358</v>
      </c>
      <c r="G64" s="10">
        <f t="shared" si="18"/>
        <v>349</v>
      </c>
      <c r="H64" s="10">
        <f t="shared" si="18"/>
        <v>377</v>
      </c>
      <c r="I64" s="10">
        <f t="shared" si="18"/>
        <v>465</v>
      </c>
      <c r="J64" s="10">
        <f t="shared" si="18"/>
        <v>445</v>
      </c>
      <c r="K64" s="10">
        <f t="shared" si="18"/>
        <v>474</v>
      </c>
      <c r="L64" s="10">
        <f t="shared" si="18"/>
        <v>450</v>
      </c>
      <c r="M64" s="10">
        <f t="shared" si="18"/>
        <v>549</v>
      </c>
      <c r="N64" s="10">
        <f t="shared" si="18"/>
        <v>576</v>
      </c>
    </row>
    <row r="65" spans="1:14" x14ac:dyDescent="0.25">
      <c r="A65" s="63" t="s">
        <v>23</v>
      </c>
      <c r="B65" s="49">
        <f t="shared" si="3"/>
        <v>2866</v>
      </c>
      <c r="C65" s="16">
        <v>242</v>
      </c>
      <c r="D65" s="18">
        <v>176</v>
      </c>
      <c r="E65" s="18">
        <v>202</v>
      </c>
      <c r="F65" s="18">
        <v>205</v>
      </c>
      <c r="G65" s="18">
        <v>218</v>
      </c>
      <c r="H65" s="18">
        <v>229</v>
      </c>
      <c r="I65" s="18">
        <v>263</v>
      </c>
      <c r="J65" s="18">
        <v>265</v>
      </c>
      <c r="K65" s="18">
        <v>275</v>
      </c>
      <c r="L65" s="18">
        <v>234</v>
      </c>
      <c r="M65" s="18">
        <v>278</v>
      </c>
      <c r="N65" s="18">
        <v>279</v>
      </c>
    </row>
    <row r="66" spans="1:14" x14ac:dyDescent="0.25">
      <c r="A66" s="22" t="s">
        <v>19</v>
      </c>
      <c r="B66" s="51">
        <f t="shared" si="3"/>
        <v>0</v>
      </c>
      <c r="C66" s="16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</row>
    <row r="67" spans="1:14" x14ac:dyDescent="0.25">
      <c r="A67" s="22" t="s">
        <v>24</v>
      </c>
      <c r="B67" s="51">
        <f t="shared" si="3"/>
        <v>1987</v>
      </c>
      <c r="C67" s="54">
        <v>301</v>
      </c>
      <c r="D67" s="25">
        <v>99</v>
      </c>
      <c r="E67" s="25">
        <v>140</v>
      </c>
      <c r="F67" s="25">
        <v>112</v>
      </c>
      <c r="G67" s="25">
        <v>108</v>
      </c>
      <c r="H67" s="25">
        <v>131</v>
      </c>
      <c r="I67" s="25">
        <v>175</v>
      </c>
      <c r="J67" s="25">
        <v>137</v>
      </c>
      <c r="K67" s="25">
        <v>164</v>
      </c>
      <c r="L67" s="25">
        <v>162</v>
      </c>
      <c r="M67" s="25">
        <v>212</v>
      </c>
      <c r="N67" s="25">
        <v>246</v>
      </c>
    </row>
    <row r="68" spans="1:14" ht="19.5" customHeight="1" thickBot="1" x14ac:dyDescent="0.3">
      <c r="A68" s="65" t="s">
        <v>25</v>
      </c>
      <c r="B68" s="66">
        <f t="shared" si="3"/>
        <v>489</v>
      </c>
      <c r="C68" s="67">
        <v>62</v>
      </c>
      <c r="D68" s="68">
        <v>52</v>
      </c>
      <c r="E68" s="68">
        <v>25</v>
      </c>
      <c r="F68" s="68">
        <v>41</v>
      </c>
      <c r="G68" s="68">
        <v>23</v>
      </c>
      <c r="H68" s="68">
        <v>17</v>
      </c>
      <c r="I68" s="68">
        <v>27</v>
      </c>
      <c r="J68" s="68">
        <v>43</v>
      </c>
      <c r="K68" s="68">
        <v>35</v>
      </c>
      <c r="L68" s="68">
        <v>54</v>
      </c>
      <c r="M68" s="68">
        <v>59</v>
      </c>
      <c r="N68" s="68">
        <v>51</v>
      </c>
    </row>
    <row r="69" spans="1:14" x14ac:dyDescent="0.25">
      <c r="A69" s="69" t="s">
        <v>41</v>
      </c>
      <c r="B69" s="70"/>
      <c r="C69" s="70"/>
      <c r="D69" s="70"/>
      <c r="E69" s="70"/>
      <c r="F69" s="70"/>
      <c r="I69" s="3"/>
    </row>
    <row r="70" spans="1:14" x14ac:dyDescent="0.25">
      <c r="A70" s="71" t="s">
        <v>42</v>
      </c>
      <c r="B70" s="70"/>
      <c r="C70" s="70"/>
      <c r="D70" s="70"/>
      <c r="E70" s="70"/>
      <c r="F70" s="70"/>
      <c r="I70" s="3"/>
    </row>
    <row r="71" spans="1:14" x14ac:dyDescent="0.25">
      <c r="A71" s="70" t="s">
        <v>43</v>
      </c>
      <c r="B71" s="70"/>
      <c r="C71" s="72"/>
      <c r="D71" s="70"/>
      <c r="E71" s="70"/>
      <c r="F71" s="70"/>
    </row>
    <row r="72" spans="1:14" ht="18" customHeight="1" x14ac:dyDescent="0.25">
      <c r="A72" s="73"/>
      <c r="B72" s="70"/>
      <c r="C72" s="72"/>
      <c r="D72" s="70"/>
      <c r="E72" s="70"/>
      <c r="F72" s="70"/>
    </row>
    <row r="73" spans="1:14" ht="26.25" customHeight="1" x14ac:dyDescent="0.25">
      <c r="A73" s="28"/>
      <c r="B73" s="70"/>
      <c r="C73" s="72"/>
      <c r="D73" s="70"/>
      <c r="E73" s="70"/>
      <c r="F73" s="70"/>
    </row>
    <row r="74" spans="1:14" ht="64.5" customHeight="1" x14ac:dyDescent="0.25">
      <c r="A74" s="2" t="s">
        <v>44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8" customHeight="1" x14ac:dyDescent="0.25">
      <c r="A75" s="70"/>
      <c r="B75" s="70"/>
      <c r="C75" s="72"/>
      <c r="D75" s="70"/>
      <c r="E75" s="70"/>
      <c r="F75" s="70"/>
    </row>
    <row r="76" spans="1:14" ht="18" customHeight="1" thickBot="1" x14ac:dyDescent="0.3"/>
    <row r="77" spans="1:14" ht="16.5" thickBot="1" x14ac:dyDescent="0.3">
      <c r="A77" s="4" t="s">
        <v>45</v>
      </c>
      <c r="B77" s="4" t="s">
        <v>2</v>
      </c>
      <c r="C77" s="8" t="s">
        <v>3</v>
      </c>
      <c r="D77" s="10" t="s">
        <v>4</v>
      </c>
      <c r="E77" s="10" t="s">
        <v>5</v>
      </c>
      <c r="F77" s="74" t="s">
        <v>6</v>
      </c>
      <c r="G77" s="10" t="s">
        <v>7</v>
      </c>
      <c r="H77" s="74" t="s">
        <v>8</v>
      </c>
      <c r="I77" s="10" t="s">
        <v>9</v>
      </c>
      <c r="J77" s="74" t="s">
        <v>10</v>
      </c>
      <c r="K77" s="10" t="s">
        <v>11</v>
      </c>
      <c r="L77" s="74" t="s">
        <v>12</v>
      </c>
      <c r="M77" s="10" t="s">
        <v>13</v>
      </c>
      <c r="N77" s="75" t="s">
        <v>14</v>
      </c>
    </row>
    <row r="78" spans="1:14" ht="16.5" thickBot="1" x14ac:dyDescent="0.3">
      <c r="A78" s="4" t="s">
        <v>2</v>
      </c>
      <c r="B78" s="4">
        <f>SUM(C78:E78,F78:H78,I78:K78,L78:N78)</f>
        <v>314532</v>
      </c>
      <c r="C78" s="8">
        <f t="shared" ref="C78:N78" si="19">SUM(C79:C82)</f>
        <v>40040</v>
      </c>
      <c r="D78" s="10">
        <f t="shared" si="19"/>
        <v>21694</v>
      </c>
      <c r="E78" s="10">
        <f t="shared" si="19"/>
        <v>24184</v>
      </c>
      <c r="F78" s="74">
        <f t="shared" si="19"/>
        <v>23118</v>
      </c>
      <c r="G78" s="10">
        <f t="shared" si="19"/>
        <v>25489</v>
      </c>
      <c r="H78" s="74">
        <f t="shared" si="19"/>
        <v>25804</v>
      </c>
      <c r="I78" s="10">
        <f t="shared" si="19"/>
        <v>27280</v>
      </c>
      <c r="J78" s="74">
        <f t="shared" si="19"/>
        <v>24782</v>
      </c>
      <c r="K78" s="10">
        <f t="shared" si="19"/>
        <v>23173</v>
      </c>
      <c r="L78" s="74">
        <f t="shared" si="19"/>
        <v>24052</v>
      </c>
      <c r="M78" s="10">
        <f t="shared" si="19"/>
        <v>27781</v>
      </c>
      <c r="N78" s="75">
        <f t="shared" si="19"/>
        <v>27135</v>
      </c>
    </row>
    <row r="79" spans="1:14" ht="18" customHeight="1" x14ac:dyDescent="0.25">
      <c r="A79" s="76" t="s">
        <v>23</v>
      </c>
      <c r="B79" s="15">
        <f>SUM(C79:E79,F79:H79,I79:K79,L79:N79)</f>
        <v>163753</v>
      </c>
      <c r="C79" s="77">
        <f t="shared" ref="C79:N82" si="20">+C87+C95</f>
        <v>24617</v>
      </c>
      <c r="D79" s="78">
        <f t="shared" si="20"/>
        <v>12038</v>
      </c>
      <c r="E79" s="78">
        <f t="shared" si="20"/>
        <v>12402</v>
      </c>
      <c r="F79" s="78">
        <f t="shared" si="20"/>
        <v>11487</v>
      </c>
      <c r="G79" s="78">
        <f t="shared" si="20"/>
        <v>12168</v>
      </c>
      <c r="H79" s="78">
        <f t="shared" si="20"/>
        <v>11842</v>
      </c>
      <c r="I79" s="78">
        <f t="shared" si="20"/>
        <v>14226</v>
      </c>
      <c r="J79" s="78">
        <f t="shared" si="20"/>
        <v>13073</v>
      </c>
      <c r="K79" s="78">
        <f t="shared" si="20"/>
        <v>11687</v>
      </c>
      <c r="L79" s="78">
        <f t="shared" si="20"/>
        <v>11931</v>
      </c>
      <c r="M79" s="78">
        <f t="shared" si="20"/>
        <v>14313</v>
      </c>
      <c r="N79" s="79">
        <f t="shared" si="20"/>
        <v>13969</v>
      </c>
    </row>
    <row r="80" spans="1:14" ht="18" customHeight="1" x14ac:dyDescent="0.25">
      <c r="A80" s="80" t="s">
        <v>19</v>
      </c>
      <c r="B80" s="23">
        <f>SUM(C80:E80,F80:H80,I80:K80,L80:N80)</f>
        <v>35146</v>
      </c>
      <c r="C80" s="81">
        <f t="shared" si="20"/>
        <v>2844</v>
      </c>
      <c r="D80" s="82">
        <f t="shared" si="20"/>
        <v>2918</v>
      </c>
      <c r="E80" s="82">
        <f t="shared" si="20"/>
        <v>3166</v>
      </c>
      <c r="F80" s="82">
        <f t="shared" si="20"/>
        <v>3147</v>
      </c>
      <c r="G80" s="82">
        <f t="shared" si="20"/>
        <v>3155</v>
      </c>
      <c r="H80" s="82">
        <f t="shared" si="20"/>
        <v>2956</v>
      </c>
      <c r="I80" s="82">
        <f t="shared" si="20"/>
        <v>2718</v>
      </c>
      <c r="J80" s="82">
        <f t="shared" si="20"/>
        <v>2665</v>
      </c>
      <c r="K80" s="82">
        <f t="shared" si="20"/>
        <v>2636</v>
      </c>
      <c r="L80" s="82">
        <f t="shared" si="20"/>
        <v>3023</v>
      </c>
      <c r="M80" s="82">
        <f t="shared" si="20"/>
        <v>2980</v>
      </c>
      <c r="N80" s="83">
        <f t="shared" si="20"/>
        <v>2938</v>
      </c>
    </row>
    <row r="81" spans="1:14" ht="18" customHeight="1" x14ac:dyDescent="0.25">
      <c r="A81" s="80" t="s">
        <v>24</v>
      </c>
      <c r="B81" s="23">
        <f>SUM(C81:E81,F81:H81,I81:K81,L81:N81)</f>
        <v>91175</v>
      </c>
      <c r="C81" s="81">
        <f t="shared" si="20"/>
        <v>10483</v>
      </c>
      <c r="D81" s="82">
        <f t="shared" si="20"/>
        <v>4728</v>
      </c>
      <c r="E81" s="82">
        <f t="shared" si="20"/>
        <v>6616</v>
      </c>
      <c r="F81" s="82">
        <f t="shared" si="20"/>
        <v>6418</v>
      </c>
      <c r="G81" s="82">
        <f t="shared" si="20"/>
        <v>7992</v>
      </c>
      <c r="H81" s="82">
        <f t="shared" si="20"/>
        <v>8979</v>
      </c>
      <c r="I81" s="82">
        <f t="shared" si="20"/>
        <v>8439</v>
      </c>
      <c r="J81" s="82">
        <f t="shared" si="20"/>
        <v>6994</v>
      </c>
      <c r="K81" s="82">
        <f t="shared" si="20"/>
        <v>6873</v>
      </c>
      <c r="L81" s="82">
        <f t="shared" si="20"/>
        <v>7097</v>
      </c>
      <c r="M81" s="82">
        <f t="shared" si="20"/>
        <v>8404</v>
      </c>
      <c r="N81" s="83">
        <f t="shared" si="20"/>
        <v>8152</v>
      </c>
    </row>
    <row r="82" spans="1:14" ht="18" customHeight="1" x14ac:dyDescent="0.25">
      <c r="A82" s="80" t="s">
        <v>25</v>
      </c>
      <c r="B82" s="23">
        <f>SUM(C82:E82,F82:H82,I82:K82,L82:N82)</f>
        <v>24458</v>
      </c>
      <c r="C82" s="81">
        <f t="shared" si="20"/>
        <v>2096</v>
      </c>
      <c r="D82" s="82">
        <f t="shared" si="20"/>
        <v>2010</v>
      </c>
      <c r="E82" s="82">
        <f t="shared" si="20"/>
        <v>2000</v>
      </c>
      <c r="F82" s="82">
        <f t="shared" si="20"/>
        <v>2066</v>
      </c>
      <c r="G82" s="82">
        <f t="shared" si="20"/>
        <v>2174</v>
      </c>
      <c r="H82" s="82">
        <f t="shared" si="20"/>
        <v>2027</v>
      </c>
      <c r="I82" s="82">
        <f t="shared" si="20"/>
        <v>1897</v>
      </c>
      <c r="J82" s="82">
        <f t="shared" si="20"/>
        <v>2050</v>
      </c>
      <c r="K82" s="82">
        <f t="shared" si="20"/>
        <v>1977</v>
      </c>
      <c r="L82" s="82">
        <f t="shared" si="20"/>
        <v>2001</v>
      </c>
      <c r="M82" s="82">
        <f t="shared" si="20"/>
        <v>2084</v>
      </c>
      <c r="N82" s="83">
        <f t="shared" si="20"/>
        <v>2076</v>
      </c>
    </row>
    <row r="83" spans="1:14" ht="18" customHeight="1" x14ac:dyDescent="0.25">
      <c r="A83" s="69" t="s">
        <v>41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</row>
    <row r="84" spans="1:14" ht="18" customHeight="1" thickBot="1" x14ac:dyDescent="0.3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</row>
    <row r="85" spans="1:14" ht="16.5" thickBot="1" x14ac:dyDescent="0.3">
      <c r="A85" s="4" t="s">
        <v>46</v>
      </c>
      <c r="B85" s="4" t="s">
        <v>2</v>
      </c>
      <c r="C85" s="8" t="s">
        <v>3</v>
      </c>
      <c r="D85" s="10" t="s">
        <v>4</v>
      </c>
      <c r="E85" s="10" t="s">
        <v>5</v>
      </c>
      <c r="F85" s="10" t="s">
        <v>6</v>
      </c>
      <c r="G85" s="10" t="s">
        <v>7</v>
      </c>
      <c r="H85" s="10" t="s">
        <v>8</v>
      </c>
      <c r="I85" s="10" t="s">
        <v>9</v>
      </c>
      <c r="J85" s="10" t="s">
        <v>10</v>
      </c>
      <c r="K85" s="10" t="s">
        <v>11</v>
      </c>
      <c r="L85" s="10" t="s">
        <v>12</v>
      </c>
      <c r="M85" s="10" t="s">
        <v>13</v>
      </c>
      <c r="N85" s="42" t="s">
        <v>14</v>
      </c>
    </row>
    <row r="86" spans="1:14" ht="16.5" thickBot="1" x14ac:dyDescent="0.3">
      <c r="A86" s="4" t="s">
        <v>2</v>
      </c>
      <c r="B86" s="4">
        <f>SUM(C86:E86,F86:H86,I86:K86,L86:N86)</f>
        <v>248854</v>
      </c>
      <c r="C86" s="8">
        <f t="shared" ref="C86:N86" si="21">SUM(C87:C90)</f>
        <v>28052</v>
      </c>
      <c r="D86" s="10">
        <f t="shared" si="21"/>
        <v>16726</v>
      </c>
      <c r="E86" s="10">
        <f t="shared" si="21"/>
        <v>18805</v>
      </c>
      <c r="F86" s="10">
        <f t="shared" si="21"/>
        <v>18429</v>
      </c>
      <c r="G86" s="10">
        <f t="shared" si="21"/>
        <v>20404</v>
      </c>
      <c r="H86" s="10">
        <f t="shared" si="21"/>
        <v>20967</v>
      </c>
      <c r="I86" s="10">
        <f t="shared" si="21"/>
        <v>22537</v>
      </c>
      <c r="J86" s="10">
        <f t="shared" si="21"/>
        <v>20296</v>
      </c>
      <c r="K86" s="10">
        <f t="shared" si="21"/>
        <v>18812</v>
      </c>
      <c r="L86" s="10">
        <f t="shared" si="21"/>
        <v>19526</v>
      </c>
      <c r="M86" s="10">
        <f t="shared" si="21"/>
        <v>22284</v>
      </c>
      <c r="N86" s="42">
        <f t="shared" si="21"/>
        <v>22016</v>
      </c>
    </row>
    <row r="87" spans="1:14" ht="18" customHeight="1" x14ac:dyDescent="0.25">
      <c r="A87" s="76" t="s">
        <v>23</v>
      </c>
      <c r="B87" s="15">
        <f>SUM(C87:E87,F87:H87,I87:K87,L87:N87)</f>
        <v>128859</v>
      </c>
      <c r="C87" s="85">
        <f t="shared" ref="C87:N90" si="22">+C8+C13+C18+C24</f>
        <v>16738</v>
      </c>
      <c r="D87" s="78">
        <f t="shared" si="22"/>
        <v>9059</v>
      </c>
      <c r="E87" s="86">
        <f t="shared" si="22"/>
        <v>9515</v>
      </c>
      <c r="F87" s="78">
        <f t="shared" si="22"/>
        <v>9034</v>
      </c>
      <c r="G87" s="86">
        <f t="shared" si="22"/>
        <v>9672</v>
      </c>
      <c r="H87" s="86">
        <f t="shared" si="22"/>
        <v>9663</v>
      </c>
      <c r="I87" s="78">
        <f t="shared" si="22"/>
        <v>11867</v>
      </c>
      <c r="J87" s="86">
        <f t="shared" si="22"/>
        <v>10825</v>
      </c>
      <c r="K87" s="86">
        <f t="shared" si="22"/>
        <v>9537</v>
      </c>
      <c r="L87" s="78">
        <f t="shared" si="22"/>
        <v>9797</v>
      </c>
      <c r="M87" s="86">
        <f t="shared" si="22"/>
        <v>11611</v>
      </c>
      <c r="N87" s="79">
        <f t="shared" si="22"/>
        <v>11541</v>
      </c>
    </row>
    <row r="88" spans="1:14" ht="18" customHeight="1" x14ac:dyDescent="0.25">
      <c r="A88" s="80" t="s">
        <v>19</v>
      </c>
      <c r="B88" s="23">
        <f>SUM(C88:E88,F88:H88,I88:K88,L88:N88)</f>
        <v>32743</v>
      </c>
      <c r="C88" s="87">
        <f t="shared" si="22"/>
        <v>2603</v>
      </c>
      <c r="D88" s="82">
        <f t="shared" si="22"/>
        <v>2701</v>
      </c>
      <c r="E88" s="88">
        <f t="shared" si="22"/>
        <v>2955</v>
      </c>
      <c r="F88" s="82">
        <f t="shared" si="22"/>
        <v>2944</v>
      </c>
      <c r="G88" s="88">
        <f t="shared" si="22"/>
        <v>2932</v>
      </c>
      <c r="H88" s="88">
        <f t="shared" si="22"/>
        <v>2761</v>
      </c>
      <c r="I88" s="82">
        <f t="shared" si="22"/>
        <v>2539</v>
      </c>
      <c r="J88" s="88">
        <f t="shared" si="22"/>
        <v>2475</v>
      </c>
      <c r="K88" s="88">
        <f t="shared" si="22"/>
        <v>2468</v>
      </c>
      <c r="L88" s="82">
        <f t="shared" si="22"/>
        <v>2808</v>
      </c>
      <c r="M88" s="88">
        <f t="shared" si="22"/>
        <v>2806</v>
      </c>
      <c r="N88" s="83">
        <f t="shared" si="22"/>
        <v>2751</v>
      </c>
    </row>
    <row r="89" spans="1:14" ht="18" customHeight="1" x14ac:dyDescent="0.25">
      <c r="A89" s="80" t="s">
        <v>24</v>
      </c>
      <c r="B89" s="23">
        <f>SUM(C89:E89,F89:H89,I89:K89,L89:N89)</f>
        <v>67683</v>
      </c>
      <c r="C89" s="87">
        <f t="shared" si="22"/>
        <v>7129</v>
      </c>
      <c r="D89" s="82">
        <f t="shared" si="22"/>
        <v>3393</v>
      </c>
      <c r="E89" s="88">
        <f t="shared" si="22"/>
        <v>4703</v>
      </c>
      <c r="F89" s="82">
        <f t="shared" si="22"/>
        <v>4774</v>
      </c>
      <c r="G89" s="88">
        <f t="shared" si="22"/>
        <v>6054</v>
      </c>
      <c r="H89" s="88">
        <f t="shared" si="22"/>
        <v>6874</v>
      </c>
      <c r="I89" s="82">
        <f t="shared" si="22"/>
        <v>6562</v>
      </c>
      <c r="J89" s="88">
        <f t="shared" si="22"/>
        <v>5344</v>
      </c>
      <c r="K89" s="88">
        <f t="shared" si="22"/>
        <v>5223</v>
      </c>
      <c r="L89" s="82">
        <f t="shared" si="22"/>
        <v>5331</v>
      </c>
      <c r="M89" s="88">
        <f t="shared" si="22"/>
        <v>6242</v>
      </c>
      <c r="N89" s="83">
        <f t="shared" si="22"/>
        <v>6054</v>
      </c>
    </row>
    <row r="90" spans="1:14" ht="18" customHeight="1" thickBot="1" x14ac:dyDescent="0.3">
      <c r="A90" s="89" t="s">
        <v>25</v>
      </c>
      <c r="B90" s="90">
        <f>SUM(C90:E90,F90:H90,I90:K90,L90:N90)</f>
        <v>19569</v>
      </c>
      <c r="C90" s="91">
        <f t="shared" si="22"/>
        <v>1582</v>
      </c>
      <c r="D90" s="92">
        <f t="shared" si="22"/>
        <v>1573</v>
      </c>
      <c r="E90" s="93">
        <f t="shared" si="22"/>
        <v>1632</v>
      </c>
      <c r="F90" s="92">
        <f t="shared" si="22"/>
        <v>1677</v>
      </c>
      <c r="G90" s="93">
        <f t="shared" si="22"/>
        <v>1746</v>
      </c>
      <c r="H90" s="93">
        <f t="shared" si="22"/>
        <v>1669</v>
      </c>
      <c r="I90" s="92">
        <f t="shared" si="22"/>
        <v>1569</v>
      </c>
      <c r="J90" s="93">
        <f t="shared" si="22"/>
        <v>1652</v>
      </c>
      <c r="K90" s="93">
        <f t="shared" si="22"/>
        <v>1584</v>
      </c>
      <c r="L90" s="92">
        <f t="shared" si="22"/>
        <v>1590</v>
      </c>
      <c r="M90" s="93">
        <f t="shared" si="22"/>
        <v>1625</v>
      </c>
      <c r="N90" s="94">
        <f t="shared" si="22"/>
        <v>1670</v>
      </c>
    </row>
    <row r="91" spans="1:14" ht="18" customHeight="1" x14ac:dyDescent="0.25">
      <c r="A91" s="69" t="s">
        <v>41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</row>
    <row r="92" spans="1:14" ht="18" customHeight="1" thickBot="1" x14ac:dyDescent="0.3">
      <c r="A92" s="84"/>
      <c r="B92" s="84"/>
      <c r="C92" s="84"/>
      <c r="D92" s="84"/>
      <c r="E92" s="95"/>
      <c r="F92" s="95"/>
      <c r="G92" s="95"/>
      <c r="H92" s="95"/>
      <c r="I92" s="84"/>
      <c r="J92" s="84"/>
      <c r="K92" s="84"/>
      <c r="L92" s="84"/>
      <c r="M92" s="84"/>
      <c r="N92" s="84"/>
    </row>
    <row r="93" spans="1:14" ht="16.5" thickBot="1" x14ac:dyDescent="0.3">
      <c r="A93" s="4" t="s">
        <v>47</v>
      </c>
      <c r="B93" s="4" t="s">
        <v>2</v>
      </c>
      <c r="C93" s="8" t="s">
        <v>3</v>
      </c>
      <c r="D93" s="10" t="s">
        <v>4</v>
      </c>
      <c r="E93" s="74" t="s">
        <v>5</v>
      </c>
      <c r="F93" s="10" t="s">
        <v>6</v>
      </c>
      <c r="G93" s="74" t="s">
        <v>7</v>
      </c>
      <c r="H93" s="41" t="s">
        <v>8</v>
      </c>
      <c r="I93" s="41" t="s">
        <v>9</v>
      </c>
      <c r="J93" s="41" t="s">
        <v>10</v>
      </c>
      <c r="K93" s="41" t="s">
        <v>11</v>
      </c>
      <c r="L93" s="41" t="s">
        <v>12</v>
      </c>
      <c r="M93" s="41" t="s">
        <v>13</v>
      </c>
      <c r="N93" s="42" t="s">
        <v>14</v>
      </c>
    </row>
    <row r="94" spans="1:14" ht="16.5" thickBot="1" x14ac:dyDescent="0.3">
      <c r="A94" s="4" t="s">
        <v>2</v>
      </c>
      <c r="B94" s="4">
        <f>SUM(C94:E94,F94:H94,I94:K94,L94:N94)</f>
        <v>65678</v>
      </c>
      <c r="C94" s="5">
        <f t="shared" ref="C94:N94" si="23">SUM(C95:C98)</f>
        <v>11988</v>
      </c>
      <c r="D94" s="7">
        <f t="shared" si="23"/>
        <v>4968</v>
      </c>
      <c r="E94" s="96">
        <f t="shared" si="23"/>
        <v>5379</v>
      </c>
      <c r="F94" s="7">
        <f t="shared" si="23"/>
        <v>4689</v>
      </c>
      <c r="G94" s="96">
        <f t="shared" si="23"/>
        <v>5085</v>
      </c>
      <c r="H94" s="97">
        <f t="shared" si="23"/>
        <v>4837</v>
      </c>
      <c r="I94" s="97">
        <f t="shared" si="23"/>
        <v>4743</v>
      </c>
      <c r="J94" s="97">
        <f t="shared" si="23"/>
        <v>4486</v>
      </c>
      <c r="K94" s="97">
        <f t="shared" si="23"/>
        <v>4361</v>
      </c>
      <c r="L94" s="97">
        <f t="shared" si="23"/>
        <v>4526</v>
      </c>
      <c r="M94" s="97">
        <f t="shared" si="23"/>
        <v>5497</v>
      </c>
      <c r="N94" s="98">
        <f t="shared" si="23"/>
        <v>5119</v>
      </c>
    </row>
    <row r="95" spans="1:14" x14ac:dyDescent="0.25">
      <c r="A95" s="76" t="s">
        <v>23</v>
      </c>
      <c r="B95" s="85">
        <f>SUM(C95:E95,F95:H95,I95:K95,L95:N95)</f>
        <v>34894</v>
      </c>
      <c r="C95" s="77">
        <f t="shared" ref="C95:N95" si="24">+C31+C36+C41+C50+C55+C44+C60+C65</f>
        <v>7879</v>
      </c>
      <c r="D95" s="78">
        <f t="shared" si="24"/>
        <v>2979</v>
      </c>
      <c r="E95" s="78">
        <f t="shared" si="24"/>
        <v>2887</v>
      </c>
      <c r="F95" s="78">
        <f t="shared" si="24"/>
        <v>2453</v>
      </c>
      <c r="G95" s="78">
        <f t="shared" si="24"/>
        <v>2496</v>
      </c>
      <c r="H95" s="78">
        <f t="shared" si="24"/>
        <v>2179</v>
      </c>
      <c r="I95" s="78">
        <f t="shared" si="24"/>
        <v>2359</v>
      </c>
      <c r="J95" s="78">
        <f t="shared" si="24"/>
        <v>2248</v>
      </c>
      <c r="K95" s="78">
        <f t="shared" si="24"/>
        <v>2150</v>
      </c>
      <c r="L95" s="78">
        <f t="shared" si="24"/>
        <v>2134</v>
      </c>
      <c r="M95" s="78">
        <f t="shared" si="24"/>
        <v>2702</v>
      </c>
      <c r="N95" s="79">
        <f t="shared" si="24"/>
        <v>2428</v>
      </c>
    </row>
    <row r="96" spans="1:14" x14ac:dyDescent="0.25">
      <c r="A96" s="80" t="s">
        <v>19</v>
      </c>
      <c r="B96" s="87">
        <f>SUM(C96:E96,F96:H96,I96:K96,L96:N96)</f>
        <v>2403</v>
      </c>
      <c r="C96" s="81">
        <f t="shared" ref="C96:N98" si="25">+C32+C37+C51+C56+C45+C61+C66</f>
        <v>241</v>
      </c>
      <c r="D96" s="82">
        <f t="shared" si="25"/>
        <v>217</v>
      </c>
      <c r="E96" s="82">
        <f t="shared" si="25"/>
        <v>211</v>
      </c>
      <c r="F96" s="82">
        <f t="shared" si="25"/>
        <v>203</v>
      </c>
      <c r="G96" s="82">
        <f t="shared" si="25"/>
        <v>223</v>
      </c>
      <c r="H96" s="82">
        <f t="shared" si="25"/>
        <v>195</v>
      </c>
      <c r="I96" s="82">
        <f t="shared" si="25"/>
        <v>179</v>
      </c>
      <c r="J96" s="82">
        <f t="shared" si="25"/>
        <v>190</v>
      </c>
      <c r="K96" s="82">
        <f t="shared" si="25"/>
        <v>168</v>
      </c>
      <c r="L96" s="82">
        <f t="shared" si="25"/>
        <v>215</v>
      </c>
      <c r="M96" s="82">
        <f t="shared" si="25"/>
        <v>174</v>
      </c>
      <c r="N96" s="83">
        <f t="shared" si="25"/>
        <v>187</v>
      </c>
    </row>
    <row r="97" spans="1:14" x14ac:dyDescent="0.25">
      <c r="A97" s="80" t="s">
        <v>24</v>
      </c>
      <c r="B97" s="87">
        <f>SUM(C97:E97,F97:H97,I97:K97,L97:N97)</f>
        <v>23492</v>
      </c>
      <c r="C97" s="81">
        <f t="shared" si="25"/>
        <v>3354</v>
      </c>
      <c r="D97" s="82">
        <f t="shared" si="25"/>
        <v>1335</v>
      </c>
      <c r="E97" s="82">
        <f t="shared" si="25"/>
        <v>1913</v>
      </c>
      <c r="F97" s="82">
        <f t="shared" si="25"/>
        <v>1644</v>
      </c>
      <c r="G97" s="82">
        <f t="shared" si="25"/>
        <v>1938</v>
      </c>
      <c r="H97" s="82">
        <f>+H33+H38+H52+H57+H46+H62+H67</f>
        <v>2105</v>
      </c>
      <c r="I97" s="82">
        <f t="shared" si="25"/>
        <v>1877</v>
      </c>
      <c r="J97" s="82">
        <f t="shared" si="25"/>
        <v>1650</v>
      </c>
      <c r="K97" s="82">
        <f t="shared" si="25"/>
        <v>1650</v>
      </c>
      <c r="L97" s="82">
        <f t="shared" si="25"/>
        <v>1766</v>
      </c>
      <c r="M97" s="82">
        <f t="shared" si="25"/>
        <v>2162</v>
      </c>
      <c r="N97" s="83">
        <f t="shared" si="25"/>
        <v>2098</v>
      </c>
    </row>
    <row r="98" spans="1:14" ht="16.5" thickBot="1" x14ac:dyDescent="0.3">
      <c r="A98" s="89" t="s">
        <v>25</v>
      </c>
      <c r="B98" s="91">
        <f>SUM(C98:E98,F98:H98,I98:K98,L98:N98)</f>
        <v>4889</v>
      </c>
      <c r="C98" s="99">
        <f t="shared" si="25"/>
        <v>514</v>
      </c>
      <c r="D98" s="92">
        <f t="shared" si="25"/>
        <v>437</v>
      </c>
      <c r="E98" s="92">
        <f t="shared" si="25"/>
        <v>368</v>
      </c>
      <c r="F98" s="92">
        <f t="shared" si="25"/>
        <v>389</v>
      </c>
      <c r="G98" s="92">
        <f t="shared" si="25"/>
        <v>428</v>
      </c>
      <c r="H98" s="92">
        <f>+H34+H39+H53+H58+H47+H63+H68</f>
        <v>358</v>
      </c>
      <c r="I98" s="92">
        <f t="shared" si="25"/>
        <v>328</v>
      </c>
      <c r="J98" s="92">
        <f t="shared" si="25"/>
        <v>398</v>
      </c>
      <c r="K98" s="92">
        <f t="shared" si="25"/>
        <v>393</v>
      </c>
      <c r="L98" s="92">
        <f t="shared" si="25"/>
        <v>411</v>
      </c>
      <c r="M98" s="92">
        <f t="shared" si="25"/>
        <v>459</v>
      </c>
      <c r="N98" s="94">
        <f t="shared" si="25"/>
        <v>406</v>
      </c>
    </row>
    <row r="99" spans="1:14" x14ac:dyDescent="0.25">
      <c r="A99" s="69" t="s">
        <v>41</v>
      </c>
    </row>
  </sheetData>
  <mergeCells count="2">
    <mergeCell ref="A2:N2"/>
    <mergeCell ref="A74:N74"/>
  </mergeCells>
  <dataValidations count="1">
    <dataValidation type="whole" operator="greaterThanOrEqual" allowBlank="1" showErrorMessage="1" errorTitle="Tipo de dato no válido" error="Debe de digitar un número entero" sqref="C24:N28 C18:N22 C41:N41 C55:N58 C31:N34 C8:N11 C44:N47 C60:N63 C13:N16 C36:N39 C50:N53 C65:N68">
      <formula1>0</formula1>
    </dataValidation>
  </dataValidations>
  <printOptions horizontalCentered="1"/>
  <pageMargins left="0.23622047244094491" right="0.23622047244094491" top="0.86614173228346458" bottom="0.35433070866141736" header="0" footer="0"/>
  <pageSetup paperSize="9" scale="55" orientation="portrait" r:id="rId1"/>
  <headerFooter alignWithMargins="0"/>
  <rowBreaks count="1" manualBreakCount="1">
    <brk id="7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Emergencia_OK</vt:lpstr>
      <vt:lpstr>Emergencia_OK!Área_de_impresión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Flores Pucho</dc:creator>
  <cp:lastModifiedBy>Juan Carlos Flores Pucho</cp:lastModifiedBy>
  <dcterms:created xsi:type="dcterms:W3CDTF">2023-04-04T20:17:04Z</dcterms:created>
  <dcterms:modified xsi:type="dcterms:W3CDTF">2023-04-04T20:17:32Z</dcterms:modified>
</cp:coreProperties>
</file>